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idor\Compras\Temp\PREGÕES 2024\EDITAL PREGÃO Nº 39-2024 - TRANSP. ESCOLAR\"/>
    </mc:Choice>
  </mc:AlternateContent>
  <xr:revisionPtr revIDLastSave="0" documentId="13_ncr:1_{6508F6E4-EB9A-403E-8BF2-BB75DCF783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1" sheetId="18" r:id="rId1"/>
    <sheet name="Plan2" sheetId="19" r:id="rId2"/>
  </sheets>
  <calcPr calcId="181029"/>
  <customWorkbookViews>
    <customWorkbookView name="renato - Modo de exibição pessoal" guid="{6A5128AA-46A2-4214-91D0-65858841AABF}" mergeInterval="0" personalView="1" maximized="1" xWindow="1" yWindow="1" windowWidth="1366" windowHeight="538" activeSheetId="1"/>
  </customWorkbookViews>
</workbook>
</file>

<file path=xl/calcChain.xml><?xml version="1.0" encoding="utf-8"?>
<calcChain xmlns="http://schemas.openxmlformats.org/spreadsheetml/2006/main">
  <c r="C32" i="18" l="1"/>
  <c r="C22" i="18"/>
  <c r="C38" i="18" l="1"/>
  <c r="C41" i="18" s="1"/>
  <c r="C27" i="18" l="1"/>
  <c r="C42" i="18"/>
  <c r="C43" i="18" l="1"/>
  <c r="C24" i="18" l="1"/>
  <c r="C47" i="18"/>
  <c r="C48" i="18" s="1"/>
  <c r="C50" i="18" s="1"/>
  <c r="C9" i="18"/>
  <c r="C8" i="18"/>
  <c r="C17" i="18" s="1"/>
  <c r="C18" i="18" l="1"/>
  <c r="C23" i="18"/>
  <c r="C25" i="18" s="1"/>
  <c r="C26" i="18" s="1"/>
  <c r="C33" i="18"/>
  <c r="C28" i="18" l="1"/>
  <c r="C52" i="18" s="1"/>
  <c r="C59" i="18" l="1"/>
  <c r="C60" i="18" l="1"/>
</calcChain>
</file>

<file path=xl/sharedStrings.xml><?xml version="1.0" encoding="utf-8"?>
<sst xmlns="http://schemas.openxmlformats.org/spreadsheetml/2006/main" count="61" uniqueCount="52">
  <si>
    <t>FGTS</t>
  </si>
  <si>
    <t>Férias</t>
  </si>
  <si>
    <t>13º Salário</t>
  </si>
  <si>
    <t>Simples</t>
  </si>
  <si>
    <t>Tipo de Veículo</t>
  </si>
  <si>
    <t>KM Total Dia</t>
  </si>
  <si>
    <t>KM Total Mês</t>
  </si>
  <si>
    <t>KM Total Ano</t>
  </si>
  <si>
    <t>Valor do Veículo</t>
  </si>
  <si>
    <t>Taxa de Uso do Veículo</t>
  </si>
  <si>
    <t>COMBUSTÍVEL</t>
  </si>
  <si>
    <t>Valor do Litro</t>
  </si>
  <si>
    <t>Combustível / Mês</t>
  </si>
  <si>
    <t>Manutenção Mensal</t>
  </si>
  <si>
    <t>MOTORISTA</t>
  </si>
  <si>
    <t>Salário Mensal</t>
  </si>
  <si>
    <t>1/3 s/ Férias</t>
  </si>
  <si>
    <t>FGTS Multa Rescisória (40%)</t>
  </si>
  <si>
    <t>Taxa de remuneração do capital (SELIC)</t>
  </si>
  <si>
    <t>Remuneração Anual</t>
  </si>
  <si>
    <t>Remuneração Mensal</t>
  </si>
  <si>
    <t>Valor do Trajeto Mensal</t>
  </si>
  <si>
    <t>ISSQN</t>
  </si>
  <si>
    <t>Lucro s/ Contrato</t>
  </si>
  <si>
    <t>Valor Km Rodado</t>
  </si>
  <si>
    <t>CUSTO FIXO ANUAL (Não Exclusivo)</t>
  </si>
  <si>
    <t>CUSTO FIXO (Exclusivo)</t>
  </si>
  <si>
    <t>Taxas e Vistorias</t>
  </si>
  <si>
    <t>Contabilidade Anual</t>
  </si>
  <si>
    <t>Depreciação Anual</t>
  </si>
  <si>
    <t>Licenciamento Anual</t>
  </si>
  <si>
    <t>TOTAL CUSTO FIXO (EXCLUSIVO)</t>
  </si>
  <si>
    <t>TOTAL CUSTO FIXO (NÃO EXCLUSIVO)</t>
  </si>
  <si>
    <t xml:space="preserve">Custo Mensal </t>
  </si>
  <si>
    <t>% de utilização veículo</t>
  </si>
  <si>
    <t>Remuneração de capital</t>
  </si>
  <si>
    <t>VALOR TOTAL MENSAL</t>
  </si>
  <si>
    <t>Parcela Mensal - Custo Fixo Não Exclusivo</t>
  </si>
  <si>
    <t>Parcela Mensal - Custo Fixo Exclusivo</t>
  </si>
  <si>
    <t xml:space="preserve">Km/L </t>
  </si>
  <si>
    <t xml:space="preserve">Rel. Combustível/Manutenção </t>
  </si>
  <si>
    <t>REMUNERAÇÃO DE CAPITAL</t>
  </si>
  <si>
    <t>TRIBUTAÇÃO E LUCRATIVIDADE</t>
  </si>
  <si>
    <t xml:space="preserve"> </t>
  </si>
  <si>
    <t>Estado do Rio Grande do Sul</t>
  </si>
  <si>
    <t>Planilha de Composição dos Custos para o Transporte Escolar</t>
  </si>
  <si>
    <t>Duscriminação</t>
  </si>
  <si>
    <t>MUNICÍPIO DE MIRAGUAÍ/RS</t>
  </si>
  <si>
    <t>Trajeto</t>
  </si>
  <si>
    <t>VAN/Kombi</t>
  </si>
  <si>
    <t>Seguro Anual/Veículo</t>
  </si>
  <si>
    <t>Seguro obrigatório SPVAT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</si>
</sst>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&quot;R$&quot;\ #,##0.00"/>
    <numFmt numFmtId="166" formatCode="#,##0_ ;\-#,##0\ "/>
    <numFmt numFmtId="167" formatCode="#,##0.000_ ;\-#,##0.00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2" fillId="2" borderId="3" xfId="0" applyFont="1" applyFill="1" applyBorder="1"/>
    <xf numFmtId="166" fontId="2" fillId="2" borderId="2" xfId="1" applyNumberFormat="1" applyFont="1" applyFill="1" applyBorder="1" applyAlignment="1">
      <alignment horizontal="center"/>
    </xf>
    <xf numFmtId="164" fontId="0" fillId="0" borderId="2" xfId="1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2" fillId="0" borderId="2" xfId="1" applyFont="1" applyBorder="1"/>
    <xf numFmtId="0" fontId="0" fillId="0" borderId="2" xfId="0" applyBorder="1"/>
    <xf numFmtId="164" fontId="0" fillId="0" borderId="2" xfId="1" applyFont="1" applyBorder="1"/>
    <xf numFmtId="44" fontId="0" fillId="0" borderId="2" xfId="0" applyNumberFormat="1" applyBorder="1" applyAlignment="1">
      <alignment horizontal="center"/>
    </xf>
    <xf numFmtId="164" fontId="2" fillId="2" borderId="2" xfId="1" applyFont="1" applyFill="1" applyBorder="1" applyAlignment="1">
      <alignment horizontal="center"/>
    </xf>
    <xf numFmtId="164" fontId="0" fillId="2" borderId="2" xfId="1" applyFont="1" applyFill="1" applyBorder="1"/>
    <xf numFmtId="0" fontId="2" fillId="0" borderId="2" xfId="0" applyFont="1" applyBorder="1"/>
    <xf numFmtId="9" fontId="0" fillId="0" borderId="2" xfId="0" applyNumberFormat="1" applyBorder="1" applyAlignment="1">
      <alignment horizontal="center"/>
    </xf>
    <xf numFmtId="44" fontId="0" fillId="0" borderId="2" xfId="0" applyNumberFormat="1" applyBorder="1"/>
    <xf numFmtId="44" fontId="2" fillId="0" borderId="2" xfId="0" applyNumberFormat="1" applyFont="1" applyBorder="1"/>
    <xf numFmtId="164" fontId="2" fillId="2" borderId="2" xfId="1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0" fillId="0" borderId="1" xfId="0" applyBorder="1"/>
    <xf numFmtId="164" fontId="0" fillId="2" borderId="3" xfId="1" applyFont="1" applyFill="1" applyBorder="1"/>
    <xf numFmtId="10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43" fontId="0" fillId="0" borderId="0" xfId="0" applyNumberFormat="1"/>
    <xf numFmtId="44" fontId="0" fillId="0" borderId="0" xfId="0" applyNumberFormat="1"/>
    <xf numFmtId="164" fontId="0" fillId="0" borderId="2" xfId="1" applyFont="1" applyFill="1" applyBorder="1" applyAlignment="1">
      <alignment horizontal="center"/>
    </xf>
    <xf numFmtId="0" fontId="2" fillId="0" borderId="0" xfId="0" applyFont="1" applyProtection="1">
      <protection locked="0"/>
    </xf>
    <xf numFmtId="44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1" applyFont="1" applyBorder="1" applyAlignment="1">
      <alignment horizontal="center"/>
    </xf>
    <xf numFmtId="4" fontId="0" fillId="0" borderId="0" xfId="0" applyNumberFormat="1"/>
    <xf numFmtId="167" fontId="2" fillId="2" borderId="2" xfId="1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72"/>
  <sheetViews>
    <sheetView tabSelected="1" zoomScaleNormal="100" workbookViewId="0">
      <selection activeCell="B68" sqref="B68"/>
    </sheetView>
  </sheetViews>
  <sheetFormatPr defaultRowHeight="14.4" x14ac:dyDescent="0.3"/>
  <cols>
    <col min="2" max="2" width="38.6640625" bestFit="1" customWidth="1"/>
    <col min="3" max="3" width="16.5546875" customWidth="1"/>
    <col min="4" max="4" width="18" customWidth="1"/>
  </cols>
  <sheetData>
    <row r="1" spans="2:14" x14ac:dyDescent="0.3">
      <c r="B1" s="31" t="s">
        <v>44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2:14" x14ac:dyDescent="0.3">
      <c r="B2" s="31" t="s">
        <v>47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x14ac:dyDescent="0.3">
      <c r="B3" s="29" t="s">
        <v>45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5" spans="2:14" ht="33.15" customHeight="1" x14ac:dyDescent="0.3">
      <c r="B5" s="33" t="s">
        <v>46</v>
      </c>
      <c r="C5" s="34" t="s">
        <v>48</v>
      </c>
    </row>
    <row r="6" spans="2:14" x14ac:dyDescent="0.3">
      <c r="B6" s="15" t="s">
        <v>4</v>
      </c>
      <c r="C6" s="21" t="s">
        <v>49</v>
      </c>
    </row>
    <row r="7" spans="2:14" x14ac:dyDescent="0.3">
      <c r="B7" s="20" t="s">
        <v>5</v>
      </c>
      <c r="C7" s="40">
        <v>0</v>
      </c>
    </row>
    <row r="8" spans="2:14" x14ac:dyDescent="0.3">
      <c r="B8" s="20" t="s">
        <v>6</v>
      </c>
      <c r="C8" s="6">
        <f t="shared" ref="C8" si="0">C7*20</f>
        <v>0</v>
      </c>
    </row>
    <row r="9" spans="2:14" x14ac:dyDescent="0.3">
      <c r="B9" s="20" t="s">
        <v>7</v>
      </c>
      <c r="C9" s="6">
        <f t="shared" ref="C9" si="1">C7*200</f>
        <v>0</v>
      </c>
    </row>
    <row r="10" spans="2:14" x14ac:dyDescent="0.3">
      <c r="B10" s="10" t="s">
        <v>8</v>
      </c>
      <c r="C10" s="7">
        <v>0</v>
      </c>
    </row>
    <row r="11" spans="2:14" x14ac:dyDescent="0.3">
      <c r="B11" s="10" t="s">
        <v>9</v>
      </c>
      <c r="C11" s="24">
        <v>1</v>
      </c>
    </row>
    <row r="12" spans="2:14" x14ac:dyDescent="0.3">
      <c r="B12" s="10"/>
      <c r="C12" s="7"/>
    </row>
    <row r="13" spans="2:14" x14ac:dyDescent="0.3">
      <c r="B13" s="2" t="s">
        <v>10</v>
      </c>
      <c r="C13" s="7" t="s">
        <v>43</v>
      </c>
    </row>
    <row r="14" spans="2:14" x14ac:dyDescent="0.3">
      <c r="B14" s="3" t="s">
        <v>11</v>
      </c>
      <c r="C14" s="28">
        <v>0</v>
      </c>
    </row>
    <row r="15" spans="2:14" x14ac:dyDescent="0.3">
      <c r="B15" s="3" t="s">
        <v>39</v>
      </c>
      <c r="C15" s="43">
        <v>0</v>
      </c>
    </row>
    <row r="16" spans="2:14" x14ac:dyDescent="0.3">
      <c r="B16" s="3" t="s">
        <v>40</v>
      </c>
      <c r="C16" s="8">
        <v>0</v>
      </c>
    </row>
    <row r="17" spans="2:6" x14ac:dyDescent="0.3">
      <c r="B17" s="2" t="s">
        <v>12</v>
      </c>
      <c r="C17" s="9" t="e">
        <f t="shared" ref="C17" si="2">(C8/C15)*C14</f>
        <v>#DIV/0!</v>
      </c>
    </row>
    <row r="18" spans="2:6" x14ac:dyDescent="0.3">
      <c r="B18" s="2" t="s">
        <v>13</v>
      </c>
      <c r="C18" s="9" t="e">
        <f t="shared" ref="C18" si="3">C17*C16</f>
        <v>#DIV/0!</v>
      </c>
    </row>
    <row r="19" spans="2:6" x14ac:dyDescent="0.3">
      <c r="C19" s="10"/>
    </row>
    <row r="20" spans="2:6" x14ac:dyDescent="0.3">
      <c r="B20" s="2" t="s">
        <v>14</v>
      </c>
      <c r="C20" s="38"/>
    </row>
    <row r="21" spans="2:6" x14ac:dyDescent="0.3">
      <c r="B21" s="3" t="s">
        <v>15</v>
      </c>
      <c r="C21" s="7">
        <v>0</v>
      </c>
    </row>
    <row r="22" spans="2:6" x14ac:dyDescent="0.3">
      <c r="B22" s="3" t="s">
        <v>1</v>
      </c>
      <c r="C22" s="7">
        <f>C310</f>
        <v>0</v>
      </c>
    </row>
    <row r="23" spans="2:6" x14ac:dyDescent="0.3">
      <c r="B23" s="3" t="s">
        <v>16</v>
      </c>
      <c r="C23" s="7">
        <f t="shared" ref="C23" si="4">C22/3</f>
        <v>0</v>
      </c>
    </row>
    <row r="24" spans="2:6" x14ac:dyDescent="0.3">
      <c r="B24" s="3" t="s">
        <v>2</v>
      </c>
      <c r="C24" s="7">
        <f t="shared" ref="C24" si="5">(C21/12)*10/12</f>
        <v>0</v>
      </c>
    </row>
    <row r="25" spans="2:6" x14ac:dyDescent="0.3">
      <c r="B25" s="3" t="s">
        <v>0</v>
      </c>
      <c r="C25" s="7">
        <f t="shared" ref="C25" si="6">(C21+C22+C23+C24)*8%</f>
        <v>0</v>
      </c>
    </row>
    <row r="26" spans="2:6" x14ac:dyDescent="0.3">
      <c r="B26" s="3" t="s">
        <v>17</v>
      </c>
      <c r="C26" s="12">
        <f t="shared" ref="C26" si="7">C25*40%</f>
        <v>0</v>
      </c>
    </row>
    <row r="27" spans="2:6" x14ac:dyDescent="0.3">
      <c r="B27" s="2" t="s">
        <v>34</v>
      </c>
      <c r="C27" s="24">
        <f t="shared" ref="C27" si="8">C11</f>
        <v>1</v>
      </c>
    </row>
    <row r="28" spans="2:6" x14ac:dyDescent="0.3">
      <c r="B28" s="2" t="s">
        <v>33</v>
      </c>
      <c r="C28" s="13">
        <f>SUM(C21:C26)*C27</f>
        <v>0</v>
      </c>
    </row>
    <row r="29" spans="2:6" x14ac:dyDescent="0.3">
      <c r="C29" s="10"/>
    </row>
    <row r="30" spans="2:6" x14ac:dyDescent="0.3">
      <c r="B30" s="2" t="s">
        <v>26</v>
      </c>
      <c r="C30" s="37"/>
    </row>
    <row r="31" spans="2:6" x14ac:dyDescent="0.3">
      <c r="B31" s="3" t="s">
        <v>27</v>
      </c>
      <c r="C31" s="11">
        <v>0</v>
      </c>
      <c r="F31" s="39" t="s">
        <v>43</v>
      </c>
    </row>
    <row r="32" spans="2:6" x14ac:dyDescent="0.3">
      <c r="B32" s="2" t="s">
        <v>31</v>
      </c>
      <c r="C32" s="9">
        <f>C360</f>
        <v>0</v>
      </c>
      <c r="F32" t="s">
        <v>43</v>
      </c>
    </row>
    <row r="33" spans="2:3" x14ac:dyDescent="0.3">
      <c r="B33" s="2" t="s">
        <v>38</v>
      </c>
      <c r="C33" s="9">
        <f t="shared" ref="C33" si="9">C32/10</f>
        <v>0</v>
      </c>
    </row>
    <row r="34" spans="2:3" x14ac:dyDescent="0.3">
      <c r="B34" s="2"/>
      <c r="C34" s="9"/>
    </row>
    <row r="35" spans="2:3" x14ac:dyDescent="0.3">
      <c r="B35" s="2" t="s">
        <v>25</v>
      </c>
      <c r="C35" s="37"/>
    </row>
    <row r="36" spans="2:3" x14ac:dyDescent="0.3">
      <c r="B36" s="3" t="s">
        <v>28</v>
      </c>
      <c r="C36" s="23"/>
    </row>
    <row r="37" spans="2:3" x14ac:dyDescent="0.3">
      <c r="B37" s="3" t="s">
        <v>50</v>
      </c>
      <c r="C37" s="14">
        <v>0</v>
      </c>
    </row>
    <row r="38" spans="2:3" x14ac:dyDescent="0.3">
      <c r="B38" s="3" t="s">
        <v>29</v>
      </c>
      <c r="C38" s="14">
        <f>(C10*4.67%)</f>
        <v>0</v>
      </c>
    </row>
    <row r="39" spans="2:3" x14ac:dyDescent="0.3">
      <c r="B39" s="3" t="s">
        <v>30</v>
      </c>
      <c r="C39" s="11">
        <v>0</v>
      </c>
    </row>
    <row r="40" spans="2:3" x14ac:dyDescent="0.3">
      <c r="B40" s="3" t="s">
        <v>51</v>
      </c>
      <c r="C40" s="11">
        <v>0</v>
      </c>
    </row>
    <row r="41" spans="2:3" x14ac:dyDescent="0.3">
      <c r="B41" s="2" t="s">
        <v>32</v>
      </c>
      <c r="C41" s="9">
        <f>SUM(C36:C40)</f>
        <v>0</v>
      </c>
    </row>
    <row r="42" spans="2:3" x14ac:dyDescent="0.3">
      <c r="B42" s="2" t="s">
        <v>34</v>
      </c>
      <c r="C42" s="24">
        <f>C11</f>
        <v>1</v>
      </c>
    </row>
    <row r="43" spans="2:3" x14ac:dyDescent="0.3">
      <c r="B43" s="15" t="s">
        <v>37</v>
      </c>
      <c r="C43" s="9">
        <f t="shared" ref="C43" si="10">((C41/12)*10/12)*C42</f>
        <v>0</v>
      </c>
    </row>
    <row r="44" spans="2:3" x14ac:dyDescent="0.3">
      <c r="B44" s="22"/>
    </row>
    <row r="45" spans="2:3" x14ac:dyDescent="0.3">
      <c r="B45" s="2" t="s">
        <v>41</v>
      </c>
      <c r="C45" s="36"/>
    </row>
    <row r="46" spans="2:3" x14ac:dyDescent="0.3">
      <c r="B46" s="3" t="s">
        <v>18</v>
      </c>
      <c r="C46" s="16">
        <v>0</v>
      </c>
    </row>
    <row r="47" spans="2:3" x14ac:dyDescent="0.3">
      <c r="B47" s="3" t="s">
        <v>19</v>
      </c>
      <c r="C47" s="17">
        <f>C10*C46</f>
        <v>0</v>
      </c>
    </row>
    <row r="48" spans="2:3" x14ac:dyDescent="0.3">
      <c r="B48" s="3" t="s">
        <v>20</v>
      </c>
      <c r="C48" s="17">
        <f t="shared" ref="C48" si="11">C47/12</f>
        <v>0</v>
      </c>
    </row>
    <row r="49" spans="2:4" x14ac:dyDescent="0.3">
      <c r="B49" s="2" t="s">
        <v>34</v>
      </c>
      <c r="C49" s="24">
        <v>0</v>
      </c>
    </row>
    <row r="50" spans="2:4" x14ac:dyDescent="0.3">
      <c r="B50" s="2" t="s">
        <v>35</v>
      </c>
      <c r="C50" s="25">
        <f>C48*C49</f>
        <v>0</v>
      </c>
    </row>
    <row r="51" spans="2:4" x14ac:dyDescent="0.3">
      <c r="B51" s="3"/>
      <c r="C51" s="17"/>
    </row>
    <row r="52" spans="2:4" x14ac:dyDescent="0.3">
      <c r="B52" s="2" t="s">
        <v>21</v>
      </c>
      <c r="C52" s="18" t="e">
        <f>C17+C18+C28+C33+C50+C43</f>
        <v>#DIV/0!</v>
      </c>
    </row>
    <row r="53" spans="2:4" x14ac:dyDescent="0.3">
      <c r="C53" s="1"/>
    </row>
    <row r="54" spans="2:4" x14ac:dyDescent="0.3">
      <c r="B54" s="2" t="s">
        <v>42</v>
      </c>
      <c r="C54" s="4"/>
    </row>
    <row r="55" spans="2:4" x14ac:dyDescent="0.3">
      <c r="B55" s="3" t="s">
        <v>3</v>
      </c>
      <c r="C55" s="16">
        <v>0</v>
      </c>
    </row>
    <row r="56" spans="2:4" x14ac:dyDescent="0.3">
      <c r="B56" s="3" t="s">
        <v>22</v>
      </c>
      <c r="C56" s="16">
        <v>0</v>
      </c>
    </row>
    <row r="57" spans="2:4" x14ac:dyDescent="0.3">
      <c r="B57" s="2" t="s">
        <v>23</v>
      </c>
      <c r="C57" s="16">
        <v>0</v>
      </c>
    </row>
    <row r="58" spans="2:4" x14ac:dyDescent="0.3">
      <c r="B58" s="3"/>
      <c r="C58" s="10"/>
    </row>
    <row r="59" spans="2:4" x14ac:dyDescent="0.3">
      <c r="B59" s="5" t="s">
        <v>36</v>
      </c>
      <c r="C59" s="19" t="e">
        <f t="shared" ref="C59" si="12">C52/(1-(C55+C56+C57))</f>
        <v>#DIV/0!</v>
      </c>
    </row>
    <row r="60" spans="2:4" x14ac:dyDescent="0.3">
      <c r="B60" s="3" t="s">
        <v>24</v>
      </c>
      <c r="C60" s="12" t="e">
        <f>C59/C8</f>
        <v>#DIV/0!</v>
      </c>
    </row>
    <row r="62" spans="2:4" x14ac:dyDescent="0.3">
      <c r="C62" s="41" t="s">
        <v>43</v>
      </c>
      <c r="D62" s="41" t="s">
        <v>43</v>
      </c>
    </row>
    <row r="63" spans="2:4" x14ac:dyDescent="0.3">
      <c r="C63" s="42" t="s">
        <v>43</v>
      </c>
      <c r="D63" s="27" t="s">
        <v>43</v>
      </c>
    </row>
    <row r="65" spans="2:6" x14ac:dyDescent="0.3">
      <c r="B65" s="29"/>
      <c r="D65" s="30"/>
      <c r="E65" s="30"/>
      <c r="F65" s="30"/>
    </row>
    <row r="66" spans="2:6" x14ac:dyDescent="0.3">
      <c r="B66" s="32"/>
      <c r="C66" s="27" t="s">
        <v>43</v>
      </c>
    </row>
    <row r="67" spans="2:6" x14ac:dyDescent="0.3">
      <c r="B67" s="26"/>
      <c r="C67" s="26"/>
    </row>
    <row r="68" spans="2:6" x14ac:dyDescent="0.3">
      <c r="B68" s="35"/>
      <c r="C68" s="26"/>
    </row>
    <row r="69" spans="2:6" x14ac:dyDescent="0.3">
      <c r="C69" s="26"/>
    </row>
    <row r="72" spans="2:6" x14ac:dyDescent="0.3">
      <c r="C72" s="26"/>
    </row>
  </sheetData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12:E13"/>
  <sheetViews>
    <sheetView workbookViewId="0">
      <selection activeCell="E14" sqref="E14"/>
    </sheetView>
  </sheetViews>
  <sheetFormatPr defaultRowHeight="14.4" x14ac:dyDescent="0.3"/>
  <sheetData>
    <row r="12" spans="5:5" x14ac:dyDescent="0.3">
      <c r="E12">
        <v>3.33</v>
      </c>
    </row>
    <row r="13" spans="5:5" x14ac:dyDescent="0.3">
      <c r="E13">
        <v>6.2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Plan2</vt:lpstr>
    </vt:vector>
  </TitlesOfParts>
  <Company>VIASP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Recepcao</dc:creator>
  <cp:lastModifiedBy>User</cp:lastModifiedBy>
  <cp:lastPrinted>2024-01-23T19:18:34Z</cp:lastPrinted>
  <dcterms:created xsi:type="dcterms:W3CDTF">2009-12-12T13:43:50Z</dcterms:created>
  <dcterms:modified xsi:type="dcterms:W3CDTF">2024-12-12T19:48:58Z</dcterms:modified>
</cp:coreProperties>
</file>