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xr:revisionPtr revIDLastSave="0" documentId="13_ncr:1_{0D881573-8AD4-46FD-B689-0646B9C3362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Médicos" sheetId="11" r:id="rId1"/>
    <sheet name="Dentista" sheetId="15" r:id="rId2"/>
    <sheet name="Artesão" sheetId="12" r:id="rId3"/>
    <sheet name="Fisioterapia" sheetId="13" r:id="rId4"/>
    <sheet name="Educador Físico" sheetId="14" r:id="rId5"/>
    <sheet name="Médico RT" sheetId="16" r:id="rId6"/>
  </sheets>
  <calcPr calcId="181029"/>
</workbook>
</file>

<file path=xl/calcChain.xml><?xml version="1.0" encoding="utf-8"?>
<calcChain xmlns="http://schemas.openxmlformats.org/spreadsheetml/2006/main">
  <c r="T92" i="12" l="1"/>
  <c r="R92" i="16" l="1"/>
  <c r="Q71" i="16"/>
  <c r="Q72" i="16" s="1"/>
  <c r="V65" i="16"/>
  <c r="V83" i="16" s="1"/>
  <c r="V50" i="16"/>
  <c r="V45" i="16"/>
  <c r="V40" i="16"/>
  <c r="Q40" i="16"/>
  <c r="V33" i="16"/>
  <c r="V82" i="16" s="1"/>
  <c r="V27" i="16"/>
  <c r="V21" i="16"/>
  <c r="V80" i="16" s="1"/>
  <c r="V69" i="16" l="1"/>
  <c r="V70" i="16" s="1"/>
  <c r="V81" i="16"/>
  <c r="V84" i="16" s="1"/>
  <c r="R92" i="15"/>
  <c r="Q71" i="15"/>
  <c r="Q72" i="15" s="1"/>
  <c r="V65" i="15"/>
  <c r="V83" i="15" s="1"/>
  <c r="V50" i="15"/>
  <c r="V45" i="15"/>
  <c r="V40" i="15"/>
  <c r="Q40" i="15"/>
  <c r="V33" i="15"/>
  <c r="V82" i="15" s="1"/>
  <c r="V27" i="15"/>
  <c r="V81" i="15" s="1"/>
  <c r="V21" i="15"/>
  <c r="V80" i="15" s="1"/>
  <c r="R92" i="14"/>
  <c r="Q71" i="14"/>
  <c r="Q72" i="14" s="1"/>
  <c r="V65" i="14"/>
  <c r="V83" i="14" s="1"/>
  <c r="V50" i="14"/>
  <c r="V45" i="14"/>
  <c r="V40" i="14"/>
  <c r="Q40" i="14"/>
  <c r="V33" i="14"/>
  <c r="V82" i="14" s="1"/>
  <c r="V27" i="14"/>
  <c r="V81" i="14" s="1"/>
  <c r="V21" i="14"/>
  <c r="V80" i="14" s="1"/>
  <c r="V84" i="15" l="1"/>
  <c r="V84" i="14"/>
  <c r="V72" i="16"/>
  <c r="V69" i="15"/>
  <c r="V70" i="15" s="1"/>
  <c r="V69" i="14"/>
  <c r="V73" i="16" l="1"/>
  <c r="V74" i="16"/>
  <c r="V75" i="16"/>
  <c r="V72" i="15"/>
  <c r="V70" i="14"/>
  <c r="V72" i="14" s="1"/>
  <c r="V71" i="16" l="1"/>
  <c r="V76" i="16" s="1"/>
  <c r="V85" i="16" s="1"/>
  <c r="V86" i="16" s="1"/>
  <c r="T92" i="16" s="1"/>
  <c r="V92" i="16" s="1"/>
  <c r="V93" i="16" s="1"/>
  <c r="V75" i="15"/>
  <c r="V74" i="15"/>
  <c r="V73" i="15"/>
  <c r="V75" i="14"/>
  <c r="V74" i="14"/>
  <c r="V73" i="14"/>
  <c r="V71" i="15" l="1"/>
  <c r="V76" i="15" s="1"/>
  <c r="V85" i="15" s="1"/>
  <c r="V86" i="15" s="1"/>
  <c r="T92" i="15" s="1"/>
  <c r="V92" i="15" s="1"/>
  <c r="V93" i="15" s="1"/>
  <c r="V71" i="14"/>
  <c r="V76" i="14" s="1"/>
  <c r="V85" i="14" s="1"/>
  <c r="V86" i="14" s="1"/>
  <c r="T92" i="14" s="1"/>
  <c r="V92" i="14" s="1"/>
  <c r="V93" i="14" s="1"/>
  <c r="R92" i="13" l="1"/>
  <c r="Q71" i="13"/>
  <c r="Q72" i="13" s="1"/>
  <c r="V65" i="13"/>
  <c r="V83" i="13" s="1"/>
  <c r="V50" i="13"/>
  <c r="V45" i="13"/>
  <c r="V40" i="13"/>
  <c r="Q40" i="13"/>
  <c r="V33" i="13"/>
  <c r="V82" i="13" s="1"/>
  <c r="V27" i="13"/>
  <c r="V81" i="13" s="1"/>
  <c r="V21" i="13"/>
  <c r="V80" i="13" s="1"/>
  <c r="R92" i="12"/>
  <c r="Q71" i="12"/>
  <c r="Q72" i="12" s="1"/>
  <c r="V65" i="12"/>
  <c r="V83" i="12" s="1"/>
  <c r="V50" i="12"/>
  <c r="V45" i="12"/>
  <c r="V40" i="12"/>
  <c r="Q40" i="12"/>
  <c r="V33" i="12"/>
  <c r="V82" i="12" s="1"/>
  <c r="V27" i="12"/>
  <c r="V81" i="12" s="1"/>
  <c r="V21" i="12"/>
  <c r="V84" i="13" l="1"/>
  <c r="V69" i="13"/>
  <c r="V80" i="12"/>
  <c r="V84" i="12" s="1"/>
  <c r="V69" i="12"/>
  <c r="V70" i="12" s="1"/>
  <c r="V21" i="11"/>
  <c r="V70" i="13" l="1"/>
  <c r="V72" i="12"/>
  <c r="V74" i="12"/>
  <c r="V75" i="12"/>
  <c r="V73" i="12"/>
  <c r="R92" i="11"/>
  <c r="V72" i="13" l="1"/>
  <c r="V71" i="12"/>
  <c r="V76" i="12" s="1"/>
  <c r="V85" i="12" s="1"/>
  <c r="V86" i="12" s="1"/>
  <c r="V92" i="12" s="1"/>
  <c r="V93" i="12" s="1"/>
  <c r="Q71" i="11"/>
  <c r="Q72" i="11" s="1"/>
  <c r="Q40" i="11"/>
  <c r="V33" i="11"/>
  <c r="V82" i="11" s="1"/>
  <c r="V27" i="11"/>
  <c r="V81" i="11" s="1"/>
  <c r="V75" i="13" l="1"/>
  <c r="V73" i="13"/>
  <c r="V74" i="13"/>
  <c r="V50" i="11"/>
  <c r="V71" i="13" l="1"/>
  <c r="V76" i="13" s="1"/>
  <c r="V85" i="13" s="1"/>
  <c r="V86" i="13" s="1"/>
  <c r="T92" i="13" s="1"/>
  <c r="V92" i="13" s="1"/>
  <c r="V93" i="13" s="1"/>
  <c r="V80" i="11"/>
  <c r="V45" i="11" l="1"/>
  <c r="V40" i="11"/>
  <c r="V65" i="11" l="1"/>
  <c r="V83" i="11" s="1"/>
  <c r="V84" i="11" s="1"/>
  <c r="V69" i="11" l="1"/>
  <c r="V70" i="11" s="1"/>
  <c r="V72" i="11" l="1"/>
  <c r="V75" i="11" l="1"/>
  <c r="V74" i="11"/>
  <c r="V73" i="11"/>
  <c r="V71" i="11" l="1"/>
  <c r="V76" i="11" s="1"/>
  <c r="V85" i="11" s="1"/>
  <c r="V86" i="11" s="1"/>
  <c r="T92" i="11" s="1"/>
  <c r="V92" i="11" s="1"/>
  <c r="V93" i="11" s="1"/>
</calcChain>
</file>

<file path=xl/sharedStrings.xml><?xml version="1.0" encoding="utf-8"?>
<sst xmlns="http://schemas.openxmlformats.org/spreadsheetml/2006/main" count="930" uniqueCount="96">
  <si>
    <t>A</t>
  </si>
  <si>
    <t>B</t>
  </si>
  <si>
    <t>C</t>
  </si>
  <si>
    <t>Identificação do Serviço</t>
  </si>
  <si>
    <t>Tipo de Serviço</t>
  </si>
  <si>
    <t>Unidade de Medida</t>
  </si>
  <si>
    <t xml:space="preserve"> Quantidade total a contratar (em função da unidade de medida)</t>
  </si>
  <si>
    <t xml:space="preserve"> MÓDULO 1 :   COMPOSIÇÃO DA REMUNERAÇÃO</t>
  </si>
  <si>
    <t>Composição da Remuneração</t>
  </si>
  <si>
    <t>%</t>
  </si>
  <si>
    <t>Valor (R$)</t>
  </si>
  <si>
    <t>D</t>
  </si>
  <si>
    <t>E</t>
  </si>
  <si>
    <t>MÓDULO 2:   BENEFÍCIOS MENSAIS E DIÁRIOS</t>
  </si>
  <si>
    <t xml:space="preserve"> Benefícios Mensais e Diários</t>
  </si>
  <si>
    <t>Total de Benefícios mensais e diários</t>
  </si>
  <si>
    <t>MÓDULO 3:   INSUMOS DIVERSOS</t>
  </si>
  <si>
    <t>Insumos Diversos</t>
  </si>
  <si>
    <t>Total de Insumos diversos</t>
  </si>
  <si>
    <t>MÓDULO 4:   ENCARGOS SOCIAIS E TRABALHISTAS</t>
  </si>
  <si>
    <t>Submódulo 4.1 – Encargos previdenciários e FGTS:</t>
  </si>
  <si>
    <t>4.1</t>
  </si>
  <si>
    <t>Encargos previdenciários e FGTS</t>
  </si>
  <si>
    <t>Total</t>
  </si>
  <si>
    <t>Submódulo 4.2 – 13º Salário e Adicional de Férias</t>
  </si>
  <si>
    <t>4.2</t>
  </si>
  <si>
    <t>13º Salário e Adicional de Férias</t>
  </si>
  <si>
    <t>Submódulo 4.3 - Afastamento Maternidade</t>
  </si>
  <si>
    <t>4.3</t>
  </si>
  <si>
    <t>Afastamento Maternidade:</t>
  </si>
  <si>
    <t>Submódulo 4.4 -  Provisão para Rescisão</t>
  </si>
  <si>
    <t>4.4</t>
  </si>
  <si>
    <t>Provisão para Rescisão</t>
  </si>
  <si>
    <t>C1</t>
  </si>
  <si>
    <t>C2</t>
  </si>
  <si>
    <t>Submódulo  4.5  – Custo de Reposição do Profissional Ausente</t>
  </si>
  <si>
    <t>4.5</t>
  </si>
  <si>
    <t>Composição do Custo de Reposição do Profissional Ausente</t>
  </si>
  <si>
    <t>Módulo 4 - Encargos sociais e trabalhistas</t>
  </si>
  <si>
    <t xml:space="preserve"> MÓDULO 5 - CUSTOS INDIRETOS, TRIBUTOS E LUCRO</t>
  </si>
  <si>
    <t>Custos Indiretos, Tributos e Lucro</t>
  </si>
  <si>
    <t>Tributos</t>
  </si>
  <si>
    <t>Base para cálculo dos tributos</t>
  </si>
  <si>
    <t>C3</t>
  </si>
  <si>
    <t>C4</t>
  </si>
  <si>
    <t>Anexo III – B - Quadro-resumo do Custo por Empregado</t>
  </si>
  <si>
    <t>Mão-de-obra vinculada à execução contratual (valor por empregado)</t>
  </si>
  <si>
    <t xml:space="preserve">A </t>
  </si>
  <si>
    <t>Módulo 1 – Composição da Remuneração</t>
  </si>
  <si>
    <t>Módulo 2 – Benefícios Mensais e Diários</t>
  </si>
  <si>
    <t>Módulo 4 – Encargos Sociais e Trabalhistas</t>
  </si>
  <si>
    <t>Subtotal (A + B +C+ D)</t>
  </si>
  <si>
    <t>Módulo 5 – Custos indiretos, tributos e lucro</t>
  </si>
  <si>
    <t>Valor Global da Proposta</t>
  </si>
  <si>
    <t>Descrição</t>
  </si>
  <si>
    <t xml:space="preserve">Total da Remuneração </t>
  </si>
  <si>
    <t>Anexo II-A - Quadro - demonstrativo - VALOR GLOBAL DA PROPOSTA</t>
  </si>
  <si>
    <t>Custos Indiretos (Estimativa de 3% )</t>
  </si>
  <si>
    <t>Lucro (Estimativa de 6,79% )</t>
  </si>
  <si>
    <t>Quantidade</t>
  </si>
  <si>
    <t>Valor Unitário Mensal (R$)</t>
  </si>
  <si>
    <t>Valor Total Mensal</t>
  </si>
  <si>
    <t>Valor proposto pela execução do serviço</t>
  </si>
  <si>
    <t xml:space="preserve"> </t>
  </si>
  <si>
    <t>Posto</t>
  </si>
  <si>
    <t>ISSQN</t>
  </si>
  <si>
    <t>COFINS - conforme Art.2º da Lei 10.833, de 29/12/2003</t>
  </si>
  <si>
    <t>PIS - conforme previsto no Art. 2º da Lei nº 10.637, de 30/12/2002</t>
  </si>
  <si>
    <t>Estado do Rio Grande do Sul</t>
  </si>
  <si>
    <t>Terceirização de Atividades Operacionais</t>
  </si>
  <si>
    <t>Módulo 3 – Insumos Diversos (uniformes)</t>
  </si>
  <si>
    <t>Valor total por empregado/mês</t>
  </si>
  <si>
    <t>Observação: A Planilha de Custos e Formação de Preços, é exemplificativa e não exaustiva, podendo cada licitante elaborar sua própria planilha, desde que nela constem todos os custos considerados na composição dos preços, de acordo com o objeto do certame, com a legislação vigente e com o acordo, convenção ou dissídio do sindicato adequado.</t>
  </si>
  <si>
    <t>Valor global da proposta (valor mensal do serviço X nº meses do contrato)</t>
  </si>
  <si>
    <t>Quadro - Resumo – Módulo 4 - Encargos sociais e trabalhistas</t>
  </si>
  <si>
    <t>PREFEITURA MUNICIPAL DE MIRAGUAÍ</t>
  </si>
  <si>
    <t>* Trabalho Diurno</t>
  </si>
  <si>
    <t>Prestação de serviços na área da Saúde</t>
  </si>
  <si>
    <t>PLANILHA DE CUSTOS E FORMAÇÃO DE PREÇOS</t>
  </si>
  <si>
    <t>Pessoa Jurídica</t>
  </si>
  <si>
    <t>Tipo de Vínculo</t>
  </si>
  <si>
    <t>SERVIÇOS DE ARTESANATO</t>
  </si>
  <si>
    <t>SERVIÇOS DE FISIOTERAPIA</t>
  </si>
  <si>
    <t xml:space="preserve">Serviços Médicos (médico clinico) 40 horas semanais = 160 horas mensais </t>
  </si>
  <si>
    <t xml:space="preserve">Serviços de Artesanato 20 horas semanais = 80 horas mensais </t>
  </si>
  <si>
    <t xml:space="preserve">Serviços de Fisioterapia 30 horas semanais = 120 horas mensais </t>
  </si>
  <si>
    <t>SERVIÇOS DE EDUCADOR FÍSICO</t>
  </si>
  <si>
    <t xml:space="preserve">Serviços de Educador Físico 30 horas semanais = 120 horas mensais </t>
  </si>
  <si>
    <t>SERVIÇOS ODONTOLÓGICOS</t>
  </si>
  <si>
    <t xml:space="preserve">Serviços Odontológicos 20 horas semanais = 80 horas mensais </t>
  </si>
  <si>
    <t>*A</t>
  </si>
  <si>
    <t>*Valor apurado a partir de pesquisa de preços realizada no sistema LicitaCon do TCE/RS</t>
  </si>
  <si>
    <t>SERVIÇOS MÉDICOS RT - RESPONSABILIDADE TÉCNICA</t>
  </si>
  <si>
    <t>SERVIÇOS MÉDICOS (CLINICA GERAL)</t>
  </si>
  <si>
    <t xml:space="preserve">Serviços Médicos RT - Responsabilidade Técnica 40 horas semanais = 160 horas mensais </t>
  </si>
  <si>
    <t xml:space="preserve">*Valor apurado a partir de pesquisa de preços realizada no sistema LicitaCon do TCE/RS, sendo equivalente a 30% do valor dos Serviços Médicos 40 horas semanais = 160 horas mensais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</si>
</sst>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 &quot;#,##0.00"/>
    <numFmt numFmtId="165" formatCode="&quot;R$&quot;\ #,##0.00"/>
    <numFmt numFmtId="166" formatCode="_(&quot;R$ &quot;* #,##0.00_);_(&quot;R$ &quot;* \(#,##0.00\);_(&quot;R$ &quot;* &quot;-&quot;??_);_(@_)"/>
    <numFmt numFmtId="167" formatCode="_(* #,##0.00_);_(* \(#,##0.00\);_(* &quot;-&quot;??_);_(@_)"/>
  </numFmts>
  <fonts count="14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33CC"/>
      <name val="Times New Roman"/>
      <family val="1"/>
    </font>
    <font>
      <b/>
      <sz val="12"/>
      <color rgb="FF0033CC"/>
      <name val="Times New Roman"/>
      <family val="1"/>
    </font>
    <font>
      <b/>
      <sz val="11"/>
      <color rgb="FF0033CC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NewRomanPS-BoldMT"/>
    </font>
    <font>
      <sz val="11"/>
      <color rgb="FF000000"/>
      <name val="ArialMT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3" borderId="0" xfId="0" applyFont="1" applyFill="1"/>
    <xf numFmtId="0" fontId="2" fillId="3" borderId="0" xfId="0" applyFont="1" applyFill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0" fontId="2" fillId="4" borderId="3" xfId="0" applyFont="1" applyFill="1" applyBorder="1"/>
    <xf numFmtId="164" fontId="8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10" fillId="0" borderId="8" xfId="0" applyFont="1" applyBorder="1" applyAlignment="1">
      <alignment horizontal="right" vertical="center" wrapText="1"/>
    </xf>
    <xf numFmtId="43" fontId="10" fillId="0" borderId="8" xfId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164" fontId="1" fillId="4" borderId="0" xfId="0" applyNumberFormat="1" applyFont="1" applyFill="1" applyAlignment="1">
      <alignment horizontal="center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2" fillId="0" borderId="0" xfId="1" applyFont="1"/>
    <xf numFmtId="4" fontId="2" fillId="0" borderId="0" xfId="0" applyNumberFormat="1" applyFont="1"/>
    <xf numFmtId="164" fontId="4" fillId="0" borderId="1" xfId="0" applyNumberFormat="1" applyFont="1" applyBorder="1" applyAlignment="1">
      <alignment horizontal="center"/>
    </xf>
    <xf numFmtId="0" fontId="1" fillId="4" borderId="3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/>
    <xf numFmtId="0" fontId="9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0" fontId="2" fillId="0" borderId="3" xfId="0" applyNumberFormat="1" applyFont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0" fontId="4" fillId="0" borderId="3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0" fontId="1" fillId="0" borderId="3" xfId="0" applyNumberFormat="1" applyFont="1" applyBorder="1" applyAlignment="1">
      <alignment horizontal="center"/>
    </xf>
    <xf numFmtId="10" fontId="1" fillId="0" borderId="8" xfId="0" applyNumberFormat="1" applyFont="1" applyBorder="1" applyAlignment="1">
      <alignment horizontal="center"/>
    </xf>
    <xf numFmtId="10" fontId="1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10" fontId="1" fillId="4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10" fontId="2" fillId="0" borderId="8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4">
    <cellStyle name="Moeda 2" xfId="2" xr:uid="{00000000-0005-0000-0000-000000000000}"/>
    <cellStyle name="Normal" xfId="0" builtinId="0"/>
    <cellStyle name="Separador de milhares 2" xfId="3" xr:uid="{00000000-0005-0000-0000-000002000000}"/>
    <cellStyle name="Vírgula" xfId="1" builtinId="3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8"/>
  <sheetViews>
    <sheetView topLeftCell="A73" workbookViewId="0">
      <selection activeCell="T92" sqref="T92:U92"/>
    </sheetView>
  </sheetViews>
  <sheetFormatPr defaultRowHeight="15.75"/>
  <cols>
    <col min="1" max="1" width="19.28515625" style="1" customWidth="1"/>
    <col min="2" max="3" width="3.28515625" style="1" customWidth="1"/>
    <col min="4" max="4" width="3.5703125" style="1" customWidth="1"/>
    <col min="5" max="5" width="2.85546875" style="1" customWidth="1"/>
    <col min="6" max="6" width="3.28515625" style="1" customWidth="1"/>
    <col min="7" max="7" width="6.85546875" style="1" customWidth="1"/>
    <col min="8" max="8" width="3" style="1" customWidth="1"/>
    <col min="9" max="9" width="2.140625" style="1" customWidth="1"/>
    <col min="10" max="10" width="2.28515625" style="1" customWidth="1"/>
    <col min="11" max="11" width="2.140625" style="1" customWidth="1"/>
    <col min="12" max="12" width="4.7109375" style="1" customWidth="1"/>
    <col min="13" max="13" width="3.140625" style="1" customWidth="1"/>
    <col min="14" max="14" width="2.7109375" style="1" customWidth="1"/>
    <col min="15" max="15" width="9.85546875" style="1" customWidth="1"/>
    <col min="16" max="16" width="12.85546875" style="1" customWidth="1"/>
    <col min="17" max="18" width="9.140625" style="1"/>
    <col min="19" max="21" width="9.140625" style="1" customWidth="1"/>
    <col min="22" max="22" width="18.140625" style="1" customWidth="1"/>
    <col min="23" max="24" width="9.140625" style="1"/>
    <col min="25" max="25" width="16.7109375" style="1" customWidth="1"/>
    <col min="26" max="16384" width="9.140625" style="1"/>
  </cols>
  <sheetData>
    <row r="1" spans="1:24">
      <c r="A1" s="128" t="s">
        <v>68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4">
      <c r="A2" s="128" t="s">
        <v>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4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t="s">
        <v>63</v>
      </c>
    </row>
    <row r="4" spans="1:24" ht="15.75" customHeight="1">
      <c r="A4" s="116" t="s">
        <v>93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4" ht="15.7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X5" s="41"/>
    </row>
    <row r="6" spans="1:24">
      <c r="A6" s="131" t="s">
        <v>78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</row>
    <row r="8" spans="1:24">
      <c r="A8" s="116" t="s">
        <v>77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</row>
    <row r="9" spans="1:24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X9" s="39"/>
    </row>
    <row r="10" spans="1:24">
      <c r="A10" s="116" t="s">
        <v>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4">
      <c r="A12" s="58" t="s">
        <v>4</v>
      </c>
      <c r="B12" s="59"/>
      <c r="C12" s="59"/>
      <c r="D12" s="59"/>
      <c r="E12" s="59"/>
      <c r="F12" s="60"/>
      <c r="G12" s="58" t="s">
        <v>5</v>
      </c>
      <c r="H12" s="59"/>
      <c r="I12" s="59"/>
      <c r="J12" s="59"/>
      <c r="K12" s="59"/>
      <c r="L12" s="60"/>
      <c r="M12" s="58" t="s">
        <v>6</v>
      </c>
      <c r="N12" s="59"/>
      <c r="O12" s="59"/>
      <c r="P12" s="59"/>
      <c r="Q12" s="59"/>
      <c r="R12" s="59"/>
      <c r="S12" s="59"/>
      <c r="T12" s="59"/>
      <c r="U12" s="59"/>
      <c r="V12" s="60"/>
    </row>
    <row r="13" spans="1:24" s="14" customFormat="1" ht="42" customHeight="1">
      <c r="A13" s="122" t="s">
        <v>69</v>
      </c>
      <c r="B13" s="123"/>
      <c r="C13" s="123"/>
      <c r="D13" s="123"/>
      <c r="E13" s="123"/>
      <c r="F13" s="124"/>
      <c r="G13" s="125" t="s">
        <v>64</v>
      </c>
      <c r="H13" s="126"/>
      <c r="I13" s="126"/>
      <c r="J13" s="126"/>
      <c r="K13" s="126"/>
      <c r="L13" s="127"/>
      <c r="M13" s="125">
        <v>3</v>
      </c>
      <c r="N13" s="126"/>
      <c r="O13" s="126"/>
      <c r="P13" s="126"/>
      <c r="Q13" s="126"/>
      <c r="R13" s="126"/>
      <c r="S13" s="126"/>
      <c r="T13" s="126"/>
      <c r="U13" s="126"/>
      <c r="V13" s="127"/>
    </row>
    <row r="14" spans="1:24">
      <c r="A14" s="1" t="s">
        <v>76</v>
      </c>
    </row>
    <row r="16" spans="1:24">
      <c r="A16" s="116" t="s">
        <v>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spans="1:2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>
      <c r="A18" s="45">
        <v>1</v>
      </c>
      <c r="B18" s="58" t="s">
        <v>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96" t="s">
        <v>80</v>
      </c>
      <c r="R18" s="110"/>
      <c r="S18" s="110"/>
      <c r="T18" s="110"/>
      <c r="U18" s="111"/>
      <c r="V18" s="45" t="s">
        <v>10</v>
      </c>
    </row>
    <row r="19" spans="1:22" ht="15.75" customHeight="1">
      <c r="A19" s="10" t="s">
        <v>90</v>
      </c>
      <c r="B19" s="69" t="s">
        <v>83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1"/>
      <c r="Q19" s="78" t="s">
        <v>79</v>
      </c>
      <c r="R19" s="102"/>
      <c r="S19" s="102"/>
      <c r="T19" s="102"/>
      <c r="U19" s="103"/>
      <c r="V19" s="24">
        <v>25500</v>
      </c>
    </row>
    <row r="20" spans="1:22" ht="36.75" customHeight="1">
      <c r="A20" s="12"/>
      <c r="B20" s="70" t="s">
        <v>91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101"/>
      <c r="R20" s="118"/>
      <c r="S20" s="118"/>
      <c r="T20" s="118"/>
      <c r="U20" s="119"/>
      <c r="V20" s="13"/>
    </row>
    <row r="21" spans="1:22">
      <c r="A21" s="19"/>
      <c r="B21" s="120" t="s">
        <v>55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20">
        <f>V19</f>
        <v>25500</v>
      </c>
    </row>
    <row r="22" spans="1:2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</row>
    <row r="23" spans="1:22">
      <c r="A23" s="116" t="s">
        <v>13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</row>
    <row r="25" spans="1:22">
      <c r="A25" s="45">
        <v>2</v>
      </c>
      <c r="B25" s="58" t="s">
        <v>14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60"/>
      <c r="V25" s="45" t="s">
        <v>10</v>
      </c>
    </row>
    <row r="26" spans="1:22" s="8" customFormat="1" ht="18" customHeight="1">
      <c r="A26" s="10" t="s">
        <v>63</v>
      </c>
      <c r="B26" s="69" t="s">
        <v>63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27" t="s">
        <v>63</v>
      </c>
      <c r="Q26" s="28" t="s">
        <v>63</v>
      </c>
      <c r="R26" s="27" t="s">
        <v>63</v>
      </c>
      <c r="S26" s="28" t="s">
        <v>63</v>
      </c>
      <c r="T26" s="42"/>
      <c r="U26" s="47"/>
      <c r="V26" s="29" t="s">
        <v>63</v>
      </c>
    </row>
    <row r="27" spans="1:22">
      <c r="A27" s="75" t="s">
        <v>15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/>
      <c r="V27" s="30">
        <f>SUM(V26:V26)</f>
        <v>0</v>
      </c>
    </row>
    <row r="29" spans="1:22">
      <c r="A29" s="116" t="s">
        <v>16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1" spans="1:22">
      <c r="A31" s="31">
        <v>3</v>
      </c>
      <c r="B31" s="75" t="s">
        <v>17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7"/>
      <c r="V31" s="31" t="s">
        <v>10</v>
      </c>
    </row>
    <row r="32" spans="1:22" s="7" customFormat="1">
      <c r="A32" s="15" t="s">
        <v>63</v>
      </c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5"/>
      <c r="V32" s="25"/>
    </row>
    <row r="33" spans="1:22">
      <c r="A33" s="58" t="s">
        <v>18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  <c r="V33" s="20">
        <f>SUM(V32:V32)</f>
        <v>0</v>
      </c>
    </row>
    <row r="35" spans="1:22">
      <c r="A35" s="116" t="s">
        <v>19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</row>
    <row r="37" spans="1:22">
      <c r="A37" s="104" t="s">
        <v>20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</row>
    <row r="38" spans="1:22">
      <c r="A38" s="45" t="s">
        <v>21</v>
      </c>
      <c r="B38" s="96" t="s">
        <v>22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8"/>
      <c r="Q38" s="96" t="s">
        <v>9</v>
      </c>
      <c r="R38" s="110"/>
      <c r="S38" s="110"/>
      <c r="T38" s="110"/>
      <c r="U38" s="111"/>
      <c r="V38" s="21" t="s">
        <v>10</v>
      </c>
    </row>
    <row r="39" spans="1:22">
      <c r="A39" s="6" t="s">
        <v>63</v>
      </c>
      <c r="B39" s="69" t="s">
        <v>63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72" t="s">
        <v>63</v>
      </c>
      <c r="R39" s="108"/>
      <c r="S39" s="108"/>
      <c r="T39" s="108"/>
      <c r="U39" s="109"/>
      <c r="V39" s="24" t="s">
        <v>63</v>
      </c>
    </row>
    <row r="40" spans="1:22">
      <c r="A40" s="58" t="s">
        <v>23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112">
        <f>SUM(Q39:Q39)</f>
        <v>0</v>
      </c>
      <c r="R40" s="110"/>
      <c r="S40" s="110"/>
      <c r="T40" s="110"/>
      <c r="U40" s="111"/>
      <c r="V40" s="18">
        <f>SUM(V39:V39)</f>
        <v>0</v>
      </c>
    </row>
    <row r="42" spans="1:22">
      <c r="A42" s="104" t="s">
        <v>24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</row>
    <row r="43" spans="1:22">
      <c r="A43" s="45" t="s">
        <v>25</v>
      </c>
      <c r="B43" s="58" t="s">
        <v>26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45" t="s">
        <v>10</v>
      </c>
    </row>
    <row r="44" spans="1:22">
      <c r="A44" s="10" t="s">
        <v>63</v>
      </c>
      <c r="B44" s="69" t="s">
        <v>63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1"/>
      <c r="V44" s="26" t="s">
        <v>63</v>
      </c>
    </row>
    <row r="45" spans="1:22">
      <c r="A45" s="58" t="s">
        <v>23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60"/>
      <c r="V45" s="23">
        <f>SUM(V44:V44)</f>
        <v>0</v>
      </c>
    </row>
    <row r="47" spans="1:22">
      <c r="A47" s="104" t="s">
        <v>27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>
      <c r="A48" s="45" t="s">
        <v>28</v>
      </c>
      <c r="B48" s="58" t="s">
        <v>29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0"/>
      <c r="V48" s="45" t="s">
        <v>10</v>
      </c>
    </row>
    <row r="49" spans="1:22">
      <c r="A49" s="10" t="s">
        <v>63</v>
      </c>
      <c r="B49" s="69" t="s">
        <v>63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1"/>
      <c r="V49" s="26" t="s">
        <v>63</v>
      </c>
    </row>
    <row r="50" spans="1:22">
      <c r="A50" s="75" t="s">
        <v>23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7"/>
      <c r="V50" s="32">
        <f>SUM(V49:V49)</f>
        <v>0</v>
      </c>
    </row>
    <row r="52" spans="1:22">
      <c r="A52" s="104" t="s">
        <v>30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1:22">
      <c r="A53" s="31" t="s">
        <v>31</v>
      </c>
      <c r="B53" s="75" t="s">
        <v>32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7"/>
      <c r="V53" s="31" t="s">
        <v>10</v>
      </c>
    </row>
    <row r="54" spans="1:22" ht="18.75" customHeight="1">
      <c r="A54" s="10" t="s">
        <v>63</v>
      </c>
      <c r="B54" s="69" t="s">
        <v>63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26" t="s">
        <v>63</v>
      </c>
    </row>
    <row r="55" spans="1:22">
      <c r="A55" s="58" t="s">
        <v>23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0"/>
      <c r="V55" s="23">
        <v>0</v>
      </c>
    </row>
    <row r="57" spans="1:22">
      <c r="A57" s="104" t="s">
        <v>35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>
      <c r="A58" s="3" t="s">
        <v>36</v>
      </c>
      <c r="B58" s="105" t="s">
        <v>37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7"/>
      <c r="V58" s="3" t="s">
        <v>10</v>
      </c>
    </row>
    <row r="59" spans="1:22">
      <c r="A59" s="10" t="s">
        <v>63</v>
      </c>
      <c r="B59" s="99" t="s">
        <v>63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1" t="s">
        <v>63</v>
      </c>
      <c r="R59" s="102"/>
      <c r="S59" s="102"/>
      <c r="T59" s="102"/>
      <c r="U59" s="103"/>
      <c r="V59" s="26" t="s">
        <v>63</v>
      </c>
    </row>
    <row r="60" spans="1:22">
      <c r="A60" s="75" t="s">
        <v>23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32">
        <v>0</v>
      </c>
    </row>
    <row r="62" spans="1:22">
      <c r="A62" s="57" t="s">
        <v>74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</row>
    <row r="63" spans="1:22">
      <c r="A63" s="31">
        <v>4</v>
      </c>
      <c r="B63" s="75" t="s">
        <v>38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7"/>
      <c r="V63" s="31" t="s">
        <v>10</v>
      </c>
    </row>
    <row r="64" spans="1:22">
      <c r="A64" s="10" t="s">
        <v>63</v>
      </c>
      <c r="B64" s="69" t="s">
        <v>63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1"/>
      <c r="V64" s="22" t="s">
        <v>63</v>
      </c>
    </row>
    <row r="65" spans="1:22">
      <c r="A65" s="58" t="s">
        <v>23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23">
        <f>SUM(V64:V64)</f>
        <v>0</v>
      </c>
    </row>
    <row r="67" spans="1:22">
      <c r="A67" s="57" t="s">
        <v>39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</row>
    <row r="68" spans="1:22">
      <c r="A68" s="45">
        <v>5</v>
      </c>
      <c r="B68" s="96" t="s">
        <v>40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  <c r="Q68" s="96" t="s">
        <v>9</v>
      </c>
      <c r="R68" s="97"/>
      <c r="S68" s="97"/>
      <c r="T68" s="97"/>
      <c r="U68" s="98"/>
      <c r="V68" s="21" t="s">
        <v>10</v>
      </c>
    </row>
    <row r="69" spans="1:22" s="9" customFormat="1" ht="12.75" customHeight="1">
      <c r="A69" s="16" t="s">
        <v>0</v>
      </c>
      <c r="B69" s="81" t="s">
        <v>57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  <c r="Q69" s="84">
        <v>0.03</v>
      </c>
      <c r="R69" s="85"/>
      <c r="S69" s="85"/>
      <c r="T69" s="85"/>
      <c r="U69" s="86"/>
      <c r="V69" s="33">
        <f>(V21+V27+V33+V65)*Q69</f>
        <v>765</v>
      </c>
    </row>
    <row r="70" spans="1:22" s="9" customFormat="1" ht="12.75" customHeight="1">
      <c r="A70" s="16" t="s">
        <v>1</v>
      </c>
      <c r="B70" s="81" t="s">
        <v>58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84">
        <v>6.7900000000000002E-2</v>
      </c>
      <c r="R70" s="85"/>
      <c r="S70" s="85"/>
      <c r="T70" s="85"/>
      <c r="U70" s="86"/>
      <c r="V70" s="33">
        <f>(V19+V27+V33+V65+V69)*Q70</f>
        <v>1783.3935000000001</v>
      </c>
    </row>
    <row r="71" spans="1:22">
      <c r="A71" s="10" t="s">
        <v>2</v>
      </c>
      <c r="B71" s="87" t="s">
        <v>41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  <c r="Q71" s="90">
        <f>Q73+Q74+Q75</f>
        <v>0.1125</v>
      </c>
      <c r="R71" s="91"/>
      <c r="S71" s="91"/>
      <c r="T71" s="91"/>
      <c r="U71" s="92"/>
      <c r="V71" s="24">
        <f>V73+V74+V75</f>
        <v>3555.4301619718308</v>
      </c>
    </row>
    <row r="72" spans="1:22">
      <c r="A72" s="10" t="s">
        <v>33</v>
      </c>
      <c r="B72" s="69" t="s">
        <v>42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93">
        <f>1-Q71</f>
        <v>0.88749999999999996</v>
      </c>
      <c r="R72" s="94"/>
      <c r="S72" s="94"/>
      <c r="T72" s="94"/>
      <c r="U72" s="95"/>
      <c r="V72" s="24">
        <f>(V21+V27+V33+V65+V69+V70)/Q72</f>
        <v>31603.82366197183</v>
      </c>
    </row>
    <row r="73" spans="1:22" ht="15.75" customHeight="1">
      <c r="A73" s="11" t="s">
        <v>34</v>
      </c>
      <c r="B73" s="87" t="s">
        <v>65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  <c r="Q73" s="72">
        <v>0.02</v>
      </c>
      <c r="R73" s="73"/>
      <c r="S73" s="73"/>
      <c r="T73" s="73"/>
      <c r="U73" s="74"/>
      <c r="V73" s="24">
        <f>V72*Q73</f>
        <v>632.07647323943661</v>
      </c>
    </row>
    <row r="74" spans="1:22">
      <c r="A74" s="11" t="s">
        <v>43</v>
      </c>
      <c r="B74" s="69" t="s">
        <v>66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72">
        <v>7.5999999999999998E-2</v>
      </c>
      <c r="R74" s="73"/>
      <c r="S74" s="73"/>
      <c r="T74" s="73"/>
      <c r="U74" s="74"/>
      <c r="V74" s="24">
        <f>V72*Q74</f>
        <v>2401.8905983098589</v>
      </c>
    </row>
    <row r="75" spans="1:22">
      <c r="A75" s="10" t="s">
        <v>44</v>
      </c>
      <c r="B75" s="69" t="s">
        <v>67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72">
        <v>1.6500000000000001E-2</v>
      </c>
      <c r="R75" s="73"/>
      <c r="S75" s="73"/>
      <c r="T75" s="73"/>
      <c r="U75" s="74"/>
      <c r="V75" s="24">
        <f>V72*Q75</f>
        <v>521.46309042253517</v>
      </c>
    </row>
    <row r="76" spans="1:22">
      <c r="A76" s="75" t="s">
        <v>23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30">
        <f>V69+V70+V71</f>
        <v>6103.8236619718309</v>
      </c>
    </row>
    <row r="78" spans="1:22">
      <c r="A78" s="57" t="s">
        <v>45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22">
      <c r="A79" s="75" t="s">
        <v>46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31" t="s">
        <v>10</v>
      </c>
    </row>
    <row r="80" spans="1:22">
      <c r="A80" s="10" t="s">
        <v>47</v>
      </c>
      <c r="B80" s="69" t="s">
        <v>48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1"/>
      <c r="V80" s="24">
        <f>V21</f>
        <v>25500</v>
      </c>
    </row>
    <row r="81" spans="1:25">
      <c r="A81" s="10" t="s">
        <v>1</v>
      </c>
      <c r="B81" s="69" t="s">
        <v>49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1"/>
      <c r="V81" s="24">
        <f>V27</f>
        <v>0</v>
      </c>
      <c r="Y81" s="51" t="s">
        <v>63</v>
      </c>
    </row>
    <row r="82" spans="1:25">
      <c r="A82" s="10" t="s">
        <v>2</v>
      </c>
      <c r="B82" s="69" t="s">
        <v>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1"/>
      <c r="V82" s="24">
        <f>V33</f>
        <v>0</v>
      </c>
      <c r="Y82" s="51" t="s">
        <v>63</v>
      </c>
    </row>
    <row r="83" spans="1:25" ht="18" customHeight="1">
      <c r="A83" s="10" t="s">
        <v>11</v>
      </c>
      <c r="B83" s="69" t="s">
        <v>50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1"/>
      <c r="V83" s="24">
        <f>V65</f>
        <v>0</v>
      </c>
      <c r="Y83" s="51" t="s">
        <v>63</v>
      </c>
    </row>
    <row r="84" spans="1:25" ht="18.75" customHeight="1">
      <c r="A84" s="78" t="s">
        <v>51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80"/>
      <c r="V84" s="24">
        <f>SUM(V80:V83)</f>
        <v>25500</v>
      </c>
      <c r="Y84" s="50" t="s">
        <v>63</v>
      </c>
    </row>
    <row r="85" spans="1:25" ht="21" customHeight="1">
      <c r="A85" s="10" t="s">
        <v>12</v>
      </c>
      <c r="B85" s="69" t="s">
        <v>52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1"/>
      <c r="V85" s="24">
        <f>V76</f>
        <v>6103.8236619718309</v>
      </c>
      <c r="Y85" s="51" t="s">
        <v>63</v>
      </c>
    </row>
    <row r="86" spans="1:25" ht="17.25" customHeight="1">
      <c r="A86" s="58" t="s">
        <v>71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60"/>
      <c r="V86" s="20">
        <f>SUM(V84:V85)</f>
        <v>31603.82366197183</v>
      </c>
      <c r="Y86" s="51" t="s">
        <v>63</v>
      </c>
    </row>
    <row r="87" spans="1:25">
      <c r="Y87" s="51" t="s">
        <v>63</v>
      </c>
    </row>
    <row r="88" spans="1:25">
      <c r="Y88" s="51" t="s">
        <v>63</v>
      </c>
    </row>
    <row r="89" spans="1:25">
      <c r="A89" s="57" t="s">
        <v>56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Y89" s="50" t="s">
        <v>63</v>
      </c>
    </row>
    <row r="90" spans="1:25">
      <c r="A90" s="58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60"/>
      <c r="Y90" s="52" t="s">
        <v>63</v>
      </c>
    </row>
    <row r="91" spans="1:25" ht="31.5">
      <c r="A91" s="43" t="s">
        <v>54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61" t="s">
        <v>59</v>
      </c>
      <c r="S91" s="62"/>
      <c r="T91" s="61" t="s">
        <v>60</v>
      </c>
      <c r="U91" s="63"/>
      <c r="V91" s="45" t="s">
        <v>61</v>
      </c>
    </row>
    <row r="92" spans="1:25">
      <c r="A92" s="46" t="s">
        <v>47</v>
      </c>
      <c r="B92" s="64" t="s">
        <v>62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6">
        <f>M13</f>
        <v>3</v>
      </c>
      <c r="S92" s="66"/>
      <c r="T92" s="67">
        <f>V86</f>
        <v>31603.82366197183</v>
      </c>
      <c r="U92" s="68"/>
      <c r="V92" s="17">
        <f>T92*R92</f>
        <v>94811.470985915483</v>
      </c>
    </row>
    <row r="93" spans="1:25">
      <c r="A93" s="46" t="s">
        <v>2</v>
      </c>
      <c r="B93" s="53" t="s">
        <v>73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17">
        <f>V92*12</f>
        <v>1137737.6518309857</v>
      </c>
    </row>
    <row r="94" spans="1:25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8"/>
    </row>
    <row r="96" spans="1:25" ht="49.5" customHeight="1">
      <c r="A96" s="56" t="s">
        <v>72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</row>
    <row r="98" spans="1:22">
      <c r="A98" s="34" t="s">
        <v>63</v>
      </c>
    </row>
    <row r="99" spans="1:22">
      <c r="V99" s="51" t="s">
        <v>63</v>
      </c>
    </row>
    <row r="100" spans="1:22">
      <c r="V100" s="51" t="s">
        <v>63</v>
      </c>
    </row>
    <row r="101" spans="1:22">
      <c r="V101" s="51" t="s">
        <v>63</v>
      </c>
    </row>
    <row r="102" spans="1:22">
      <c r="V102" s="50" t="s">
        <v>63</v>
      </c>
    </row>
    <row r="103" spans="1:22">
      <c r="V103" s="51" t="s">
        <v>63</v>
      </c>
    </row>
    <row r="104" spans="1:22">
      <c r="V104" s="51" t="s">
        <v>63</v>
      </c>
    </row>
    <row r="105" spans="1:22">
      <c r="V105" s="51" t="s">
        <v>63</v>
      </c>
    </row>
    <row r="106" spans="1:22">
      <c r="V106" s="51" t="s">
        <v>63</v>
      </c>
    </row>
    <row r="107" spans="1:22">
      <c r="V107" s="50" t="s">
        <v>63</v>
      </c>
    </row>
    <row r="108" spans="1:22">
      <c r="V108" s="51" t="s">
        <v>63</v>
      </c>
    </row>
  </sheetData>
  <mergeCells count="93">
    <mergeCell ref="A8:V8"/>
    <mergeCell ref="A1:V1"/>
    <mergeCell ref="A2:V2"/>
    <mergeCell ref="A4:V4"/>
    <mergeCell ref="A6:V6"/>
    <mergeCell ref="A10:V10"/>
    <mergeCell ref="A12:F12"/>
    <mergeCell ref="G12:L12"/>
    <mergeCell ref="M12:V12"/>
    <mergeCell ref="A13:F13"/>
    <mergeCell ref="G13:L13"/>
    <mergeCell ref="M13:V13"/>
    <mergeCell ref="B18:P18"/>
    <mergeCell ref="Q18:U18"/>
    <mergeCell ref="B19:P19"/>
    <mergeCell ref="Q19:U19"/>
    <mergeCell ref="A16:V16"/>
    <mergeCell ref="A23:V23"/>
    <mergeCell ref="B25:U25"/>
    <mergeCell ref="B26:O26"/>
    <mergeCell ref="B20:P20"/>
    <mergeCell ref="Q20:U20"/>
    <mergeCell ref="B21:U21"/>
    <mergeCell ref="B32:U32"/>
    <mergeCell ref="A33:U33"/>
    <mergeCell ref="A35:V35"/>
    <mergeCell ref="A37:V37"/>
    <mergeCell ref="A27:U27"/>
    <mergeCell ref="A29:V29"/>
    <mergeCell ref="B31:U31"/>
    <mergeCell ref="B38:P38"/>
    <mergeCell ref="Q38:U38"/>
    <mergeCell ref="A40:P40"/>
    <mergeCell ref="Q40:U40"/>
    <mergeCell ref="A42:V42"/>
    <mergeCell ref="B43:U43"/>
    <mergeCell ref="B39:P39"/>
    <mergeCell ref="Q39:U39"/>
    <mergeCell ref="A47:V47"/>
    <mergeCell ref="B48:U48"/>
    <mergeCell ref="B49:U49"/>
    <mergeCell ref="A50:U50"/>
    <mergeCell ref="B44:U44"/>
    <mergeCell ref="A45:U45"/>
    <mergeCell ref="B54:U54"/>
    <mergeCell ref="A55:U55"/>
    <mergeCell ref="A57:V57"/>
    <mergeCell ref="A52:V52"/>
    <mergeCell ref="B53:U53"/>
    <mergeCell ref="B58:U58"/>
    <mergeCell ref="B59:P59"/>
    <mergeCell ref="Q59:U59"/>
    <mergeCell ref="B64:U64"/>
    <mergeCell ref="A65:U65"/>
    <mergeCell ref="A67:V67"/>
    <mergeCell ref="B68:P68"/>
    <mergeCell ref="Q68:U68"/>
    <mergeCell ref="A60:U60"/>
    <mergeCell ref="A62:V62"/>
    <mergeCell ref="B63:U63"/>
    <mergeCell ref="B72:P72"/>
    <mergeCell ref="Q72:U72"/>
    <mergeCell ref="B73:P73"/>
    <mergeCell ref="Q73:U73"/>
    <mergeCell ref="B74:P74"/>
    <mergeCell ref="Q74:U74"/>
    <mergeCell ref="B69:P69"/>
    <mergeCell ref="Q69:U69"/>
    <mergeCell ref="B70:P70"/>
    <mergeCell ref="Q70:U70"/>
    <mergeCell ref="B71:P71"/>
    <mergeCell ref="Q71:U71"/>
    <mergeCell ref="A86:U86"/>
    <mergeCell ref="B75:P75"/>
    <mergeCell ref="Q75:U75"/>
    <mergeCell ref="A76:U76"/>
    <mergeCell ref="A78:V78"/>
    <mergeCell ref="A79:U79"/>
    <mergeCell ref="B80:U80"/>
    <mergeCell ref="B81:U81"/>
    <mergeCell ref="B82:U82"/>
    <mergeCell ref="B83:U83"/>
    <mergeCell ref="A84:U84"/>
    <mergeCell ref="B85:U85"/>
    <mergeCell ref="B93:U93"/>
    <mergeCell ref="A96:V96"/>
    <mergeCell ref="A89:V89"/>
    <mergeCell ref="A90:V90"/>
    <mergeCell ref="R91:S91"/>
    <mergeCell ref="T91:U91"/>
    <mergeCell ref="B92:Q92"/>
    <mergeCell ref="R92:S92"/>
    <mergeCell ref="T92:U92"/>
  </mergeCells>
  <printOptions horizontalCentered="1"/>
  <pageMargins left="0.51181102362204722" right="0.51181102362204722" top="0.39370078740157483" bottom="0.3937007874015748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8"/>
  <sheetViews>
    <sheetView topLeftCell="A76" workbookViewId="0">
      <selection activeCell="B19" sqref="B19:P19"/>
    </sheetView>
  </sheetViews>
  <sheetFormatPr defaultRowHeight="15.75"/>
  <cols>
    <col min="1" max="1" width="19.28515625" style="1" customWidth="1"/>
    <col min="2" max="3" width="3.28515625" style="1" customWidth="1"/>
    <col min="4" max="4" width="3.5703125" style="1" customWidth="1"/>
    <col min="5" max="5" width="2.85546875" style="1" customWidth="1"/>
    <col min="6" max="6" width="3.28515625" style="1" customWidth="1"/>
    <col min="7" max="7" width="6.85546875" style="1" customWidth="1"/>
    <col min="8" max="8" width="3" style="1" customWidth="1"/>
    <col min="9" max="9" width="2.140625" style="1" customWidth="1"/>
    <col min="10" max="10" width="2.28515625" style="1" customWidth="1"/>
    <col min="11" max="11" width="2.140625" style="1" customWidth="1"/>
    <col min="12" max="12" width="4.7109375" style="1" customWidth="1"/>
    <col min="13" max="13" width="3.140625" style="1" customWidth="1"/>
    <col min="14" max="14" width="2.7109375" style="1" customWidth="1"/>
    <col min="15" max="15" width="9.85546875" style="1" customWidth="1"/>
    <col min="16" max="16" width="15.85546875" style="1" customWidth="1"/>
    <col min="17" max="18" width="9.140625" style="1"/>
    <col min="19" max="21" width="9.140625" style="1" customWidth="1"/>
    <col min="22" max="22" width="18.140625" style="1" customWidth="1"/>
    <col min="23" max="24" width="9.140625" style="1"/>
    <col min="25" max="25" width="16.7109375" style="1" customWidth="1"/>
    <col min="26" max="16384" width="9.140625" style="1"/>
  </cols>
  <sheetData>
    <row r="1" spans="1:24">
      <c r="A1" s="128" t="s">
        <v>68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4">
      <c r="A2" s="128" t="s">
        <v>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4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t="s">
        <v>63</v>
      </c>
    </row>
    <row r="4" spans="1:24">
      <c r="A4" s="116" t="s">
        <v>88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4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X5" s="41"/>
    </row>
    <row r="6" spans="1:24">
      <c r="A6" s="131" t="s">
        <v>78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</row>
    <row r="8" spans="1:24">
      <c r="A8" s="116" t="s">
        <v>77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</row>
    <row r="9" spans="1:24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X9" s="39"/>
    </row>
    <row r="10" spans="1:24">
      <c r="A10" s="116" t="s">
        <v>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4">
      <c r="A12" s="58" t="s">
        <v>4</v>
      </c>
      <c r="B12" s="59"/>
      <c r="C12" s="59"/>
      <c r="D12" s="59"/>
      <c r="E12" s="59"/>
      <c r="F12" s="60"/>
      <c r="G12" s="58" t="s">
        <v>5</v>
      </c>
      <c r="H12" s="59"/>
      <c r="I12" s="59"/>
      <c r="J12" s="59"/>
      <c r="K12" s="59"/>
      <c r="L12" s="60"/>
      <c r="M12" s="58" t="s">
        <v>6</v>
      </c>
      <c r="N12" s="59"/>
      <c r="O12" s="59"/>
      <c r="P12" s="59"/>
      <c r="Q12" s="59"/>
      <c r="R12" s="59"/>
      <c r="S12" s="59"/>
      <c r="T12" s="59"/>
      <c r="U12" s="59"/>
      <c r="V12" s="60"/>
    </row>
    <row r="13" spans="1:24" s="14" customFormat="1">
      <c r="A13" s="122" t="s">
        <v>69</v>
      </c>
      <c r="B13" s="123"/>
      <c r="C13" s="123"/>
      <c r="D13" s="123"/>
      <c r="E13" s="123"/>
      <c r="F13" s="124"/>
      <c r="G13" s="125" t="s">
        <v>64</v>
      </c>
      <c r="H13" s="126"/>
      <c r="I13" s="126"/>
      <c r="J13" s="126"/>
      <c r="K13" s="126"/>
      <c r="L13" s="127"/>
      <c r="M13" s="125">
        <v>1</v>
      </c>
      <c r="N13" s="126"/>
      <c r="O13" s="126"/>
      <c r="P13" s="126"/>
      <c r="Q13" s="126"/>
      <c r="R13" s="126"/>
      <c r="S13" s="126"/>
      <c r="T13" s="126"/>
      <c r="U13" s="126"/>
      <c r="V13" s="127"/>
    </row>
    <row r="14" spans="1:24">
      <c r="A14" s="1" t="s">
        <v>76</v>
      </c>
    </row>
    <row r="16" spans="1:24">
      <c r="A16" s="116" t="s">
        <v>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spans="1:2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>
      <c r="A18" s="45">
        <v>1</v>
      </c>
      <c r="B18" s="58" t="s">
        <v>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96" t="s">
        <v>80</v>
      </c>
      <c r="R18" s="110"/>
      <c r="S18" s="110"/>
      <c r="T18" s="110"/>
      <c r="U18" s="111"/>
      <c r="V18" s="45" t="s">
        <v>10</v>
      </c>
    </row>
    <row r="19" spans="1:22">
      <c r="A19" s="10" t="s">
        <v>90</v>
      </c>
      <c r="B19" s="69" t="s">
        <v>89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1"/>
      <c r="Q19" s="78" t="s">
        <v>79</v>
      </c>
      <c r="R19" s="102"/>
      <c r="S19" s="102"/>
      <c r="T19" s="102"/>
      <c r="U19" s="103"/>
      <c r="V19" s="24">
        <v>4720</v>
      </c>
    </row>
    <row r="20" spans="1:22" ht="34.5" customHeight="1">
      <c r="A20" s="12"/>
      <c r="B20" s="70" t="s">
        <v>91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101"/>
      <c r="R20" s="118"/>
      <c r="S20" s="118"/>
      <c r="T20" s="118"/>
      <c r="U20" s="119"/>
      <c r="V20" s="13"/>
    </row>
    <row r="21" spans="1:22">
      <c r="A21" s="19"/>
      <c r="B21" s="120" t="s">
        <v>55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20">
        <f>V19</f>
        <v>4720</v>
      </c>
    </row>
    <row r="22" spans="1:2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</row>
    <row r="23" spans="1:22">
      <c r="A23" s="116" t="s">
        <v>13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</row>
    <row r="25" spans="1:22">
      <c r="A25" s="45">
        <v>2</v>
      </c>
      <c r="B25" s="58" t="s">
        <v>14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60"/>
      <c r="V25" s="45" t="s">
        <v>10</v>
      </c>
    </row>
    <row r="26" spans="1:22" s="8" customFormat="1">
      <c r="A26" s="10" t="s">
        <v>63</v>
      </c>
      <c r="B26" s="69" t="s">
        <v>63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27" t="s">
        <v>63</v>
      </c>
      <c r="Q26" s="28" t="s">
        <v>63</v>
      </c>
      <c r="R26" s="27" t="s">
        <v>63</v>
      </c>
      <c r="S26" s="28" t="s">
        <v>63</v>
      </c>
      <c r="T26" s="42"/>
      <c r="U26" s="47"/>
      <c r="V26" s="29" t="s">
        <v>63</v>
      </c>
    </row>
    <row r="27" spans="1:22">
      <c r="A27" s="75" t="s">
        <v>15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/>
      <c r="V27" s="30">
        <f>SUM(V26:V26)</f>
        <v>0</v>
      </c>
    </row>
    <row r="29" spans="1:22">
      <c r="A29" s="116" t="s">
        <v>16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1" spans="1:22">
      <c r="A31" s="31">
        <v>3</v>
      </c>
      <c r="B31" s="75" t="s">
        <v>17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7"/>
      <c r="V31" s="31" t="s">
        <v>10</v>
      </c>
    </row>
    <row r="32" spans="1:22" s="7" customFormat="1">
      <c r="A32" s="15" t="s">
        <v>63</v>
      </c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5"/>
      <c r="V32" s="25"/>
    </row>
    <row r="33" spans="1:22">
      <c r="A33" s="58" t="s">
        <v>18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  <c r="V33" s="20">
        <f>SUM(V32:V32)</f>
        <v>0</v>
      </c>
    </row>
    <row r="35" spans="1:22">
      <c r="A35" s="116" t="s">
        <v>19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</row>
    <row r="37" spans="1:22">
      <c r="A37" s="104" t="s">
        <v>20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</row>
    <row r="38" spans="1:22">
      <c r="A38" s="45" t="s">
        <v>21</v>
      </c>
      <c r="B38" s="96" t="s">
        <v>22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8"/>
      <c r="Q38" s="96" t="s">
        <v>9</v>
      </c>
      <c r="R38" s="110"/>
      <c r="S38" s="110"/>
      <c r="T38" s="110"/>
      <c r="U38" s="111"/>
      <c r="V38" s="21" t="s">
        <v>10</v>
      </c>
    </row>
    <row r="39" spans="1:22">
      <c r="A39" s="6" t="s">
        <v>63</v>
      </c>
      <c r="B39" s="69" t="s">
        <v>63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72" t="s">
        <v>63</v>
      </c>
      <c r="R39" s="108"/>
      <c r="S39" s="108"/>
      <c r="T39" s="108"/>
      <c r="U39" s="109"/>
      <c r="V39" s="24" t="s">
        <v>63</v>
      </c>
    </row>
    <row r="40" spans="1:22">
      <c r="A40" s="58" t="s">
        <v>23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112">
        <f>SUM(Q39:Q39)</f>
        <v>0</v>
      </c>
      <c r="R40" s="110"/>
      <c r="S40" s="110"/>
      <c r="T40" s="110"/>
      <c r="U40" s="111"/>
      <c r="V40" s="18">
        <f>SUM(V39:V39)</f>
        <v>0</v>
      </c>
    </row>
    <row r="42" spans="1:22">
      <c r="A42" s="104" t="s">
        <v>24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</row>
    <row r="43" spans="1:22">
      <c r="A43" s="45" t="s">
        <v>25</v>
      </c>
      <c r="B43" s="58" t="s">
        <v>26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45" t="s">
        <v>10</v>
      </c>
    </row>
    <row r="44" spans="1:22">
      <c r="A44" s="10" t="s">
        <v>63</v>
      </c>
      <c r="B44" s="69" t="s">
        <v>63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1"/>
      <c r="V44" s="26" t="s">
        <v>63</v>
      </c>
    </row>
    <row r="45" spans="1:22">
      <c r="A45" s="58" t="s">
        <v>23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60"/>
      <c r="V45" s="23">
        <f>SUM(V44:V44)</f>
        <v>0</v>
      </c>
    </row>
    <row r="47" spans="1:22">
      <c r="A47" s="104" t="s">
        <v>27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>
      <c r="A48" s="45" t="s">
        <v>28</v>
      </c>
      <c r="B48" s="58" t="s">
        <v>29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0"/>
      <c r="V48" s="45" t="s">
        <v>10</v>
      </c>
    </row>
    <row r="49" spans="1:22">
      <c r="A49" s="10" t="s">
        <v>63</v>
      </c>
      <c r="B49" s="69" t="s">
        <v>63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1"/>
      <c r="V49" s="26" t="s">
        <v>63</v>
      </c>
    </row>
    <row r="50" spans="1:22">
      <c r="A50" s="75" t="s">
        <v>23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7"/>
      <c r="V50" s="32">
        <f>SUM(V49:V49)</f>
        <v>0</v>
      </c>
    </row>
    <row r="52" spans="1:22">
      <c r="A52" s="104" t="s">
        <v>30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1:22">
      <c r="A53" s="31" t="s">
        <v>31</v>
      </c>
      <c r="B53" s="75" t="s">
        <v>32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7"/>
      <c r="V53" s="31" t="s">
        <v>10</v>
      </c>
    </row>
    <row r="54" spans="1:22">
      <c r="A54" s="10" t="s">
        <v>63</v>
      </c>
      <c r="B54" s="69" t="s">
        <v>63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26" t="s">
        <v>63</v>
      </c>
    </row>
    <row r="55" spans="1:22">
      <c r="A55" s="58" t="s">
        <v>23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0"/>
      <c r="V55" s="23">
        <v>0</v>
      </c>
    </row>
    <row r="57" spans="1:22">
      <c r="A57" s="104" t="s">
        <v>35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>
      <c r="A58" s="3" t="s">
        <v>36</v>
      </c>
      <c r="B58" s="105" t="s">
        <v>37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7"/>
      <c r="V58" s="3" t="s">
        <v>10</v>
      </c>
    </row>
    <row r="59" spans="1:22">
      <c r="A59" s="10" t="s">
        <v>63</v>
      </c>
      <c r="B59" s="99" t="s">
        <v>63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1" t="s">
        <v>63</v>
      </c>
      <c r="R59" s="102"/>
      <c r="S59" s="102"/>
      <c r="T59" s="102"/>
      <c r="U59" s="103"/>
      <c r="V59" s="26" t="s">
        <v>63</v>
      </c>
    </row>
    <row r="60" spans="1:22">
      <c r="A60" s="75" t="s">
        <v>23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32">
        <v>0</v>
      </c>
    </row>
    <row r="62" spans="1:22">
      <c r="A62" s="57" t="s">
        <v>74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</row>
    <row r="63" spans="1:22">
      <c r="A63" s="31">
        <v>4</v>
      </c>
      <c r="B63" s="75" t="s">
        <v>38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7"/>
      <c r="V63" s="31" t="s">
        <v>10</v>
      </c>
    </row>
    <row r="64" spans="1:22">
      <c r="A64" s="10" t="s">
        <v>63</v>
      </c>
      <c r="B64" s="69" t="s">
        <v>63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1"/>
      <c r="V64" s="22" t="s">
        <v>63</v>
      </c>
    </row>
    <row r="65" spans="1:22">
      <c r="A65" s="58" t="s">
        <v>23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23">
        <f>SUM(V64:V64)</f>
        <v>0</v>
      </c>
    </row>
    <row r="67" spans="1:22">
      <c r="A67" s="57" t="s">
        <v>39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</row>
    <row r="68" spans="1:22">
      <c r="A68" s="45">
        <v>5</v>
      </c>
      <c r="B68" s="96" t="s">
        <v>40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  <c r="Q68" s="96" t="s">
        <v>9</v>
      </c>
      <c r="R68" s="97"/>
      <c r="S68" s="97"/>
      <c r="T68" s="97"/>
      <c r="U68" s="98"/>
      <c r="V68" s="21" t="s">
        <v>10</v>
      </c>
    </row>
    <row r="69" spans="1:22" s="9" customFormat="1">
      <c r="A69" s="16" t="s">
        <v>0</v>
      </c>
      <c r="B69" s="81" t="s">
        <v>57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  <c r="Q69" s="84">
        <v>0.03</v>
      </c>
      <c r="R69" s="85"/>
      <c r="S69" s="85"/>
      <c r="T69" s="85"/>
      <c r="U69" s="86"/>
      <c r="V69" s="33">
        <f>(V21+V27+V33+V65)*Q69</f>
        <v>141.6</v>
      </c>
    </row>
    <row r="70" spans="1:22" s="9" customFormat="1">
      <c r="A70" s="16" t="s">
        <v>1</v>
      </c>
      <c r="B70" s="81" t="s">
        <v>58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84">
        <v>6.7900000000000002E-2</v>
      </c>
      <c r="R70" s="85"/>
      <c r="S70" s="85"/>
      <c r="T70" s="85"/>
      <c r="U70" s="86"/>
      <c r="V70" s="33">
        <f>(V19+V27+V33+V65+V69)*Q70</f>
        <v>330.10264000000001</v>
      </c>
    </row>
    <row r="71" spans="1:22">
      <c r="A71" s="10" t="s">
        <v>2</v>
      </c>
      <c r="B71" s="87" t="s">
        <v>41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  <c r="Q71" s="90">
        <f>Q73+Q74+Q75</f>
        <v>0.1125</v>
      </c>
      <c r="R71" s="91"/>
      <c r="S71" s="91"/>
      <c r="T71" s="91"/>
      <c r="U71" s="92"/>
      <c r="V71" s="24">
        <f>V73+V74+V75</f>
        <v>658.10315154929583</v>
      </c>
    </row>
    <row r="72" spans="1:22">
      <c r="A72" s="10" t="s">
        <v>33</v>
      </c>
      <c r="B72" s="69" t="s">
        <v>42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93">
        <f>1-Q71</f>
        <v>0.88749999999999996</v>
      </c>
      <c r="R72" s="94"/>
      <c r="S72" s="94"/>
      <c r="T72" s="94"/>
      <c r="U72" s="95"/>
      <c r="V72" s="24">
        <f>(V21+V27+V33+V65+V69+V70)/Q72</f>
        <v>5849.8057915492964</v>
      </c>
    </row>
    <row r="73" spans="1:22">
      <c r="A73" s="11" t="s">
        <v>34</v>
      </c>
      <c r="B73" s="87" t="s">
        <v>65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  <c r="Q73" s="72">
        <v>0.02</v>
      </c>
      <c r="R73" s="73"/>
      <c r="S73" s="73"/>
      <c r="T73" s="73"/>
      <c r="U73" s="74"/>
      <c r="V73" s="24">
        <f>V72*Q73</f>
        <v>116.99611583098593</v>
      </c>
    </row>
    <row r="74" spans="1:22">
      <c r="A74" s="11" t="s">
        <v>43</v>
      </c>
      <c r="B74" s="69" t="s">
        <v>66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72">
        <v>7.5999999999999998E-2</v>
      </c>
      <c r="R74" s="73"/>
      <c r="S74" s="73"/>
      <c r="T74" s="73"/>
      <c r="U74" s="74"/>
      <c r="V74" s="24">
        <f>V72*Q74</f>
        <v>444.58524015774651</v>
      </c>
    </row>
    <row r="75" spans="1:22">
      <c r="A75" s="10" t="s">
        <v>44</v>
      </c>
      <c r="B75" s="69" t="s">
        <v>67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72">
        <v>1.6500000000000001E-2</v>
      </c>
      <c r="R75" s="73"/>
      <c r="S75" s="73"/>
      <c r="T75" s="73"/>
      <c r="U75" s="74"/>
      <c r="V75" s="24">
        <f>V72*Q75</f>
        <v>96.52179556056339</v>
      </c>
    </row>
    <row r="76" spans="1:22">
      <c r="A76" s="75" t="s">
        <v>23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30">
        <f>V69+V70+V71</f>
        <v>1129.8057915492959</v>
      </c>
    </row>
    <row r="78" spans="1:22">
      <c r="A78" s="57" t="s">
        <v>45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22">
      <c r="A79" s="75" t="s">
        <v>46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31" t="s">
        <v>10</v>
      </c>
    </row>
    <row r="80" spans="1:22">
      <c r="A80" s="10" t="s">
        <v>47</v>
      </c>
      <c r="B80" s="69" t="s">
        <v>48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1"/>
      <c r="V80" s="24">
        <f>V21</f>
        <v>4720</v>
      </c>
    </row>
    <row r="81" spans="1:25">
      <c r="A81" s="10" t="s">
        <v>1</v>
      </c>
      <c r="B81" s="69" t="s">
        <v>49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1"/>
      <c r="V81" s="24">
        <f>V27</f>
        <v>0</v>
      </c>
      <c r="Y81" s="51" t="s">
        <v>63</v>
      </c>
    </row>
    <row r="82" spans="1:25">
      <c r="A82" s="10" t="s">
        <v>2</v>
      </c>
      <c r="B82" s="69" t="s">
        <v>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1"/>
      <c r="V82" s="24">
        <f>V33</f>
        <v>0</v>
      </c>
      <c r="Y82" s="51" t="s">
        <v>63</v>
      </c>
    </row>
    <row r="83" spans="1:25" ht="18" customHeight="1">
      <c r="A83" s="10" t="s">
        <v>11</v>
      </c>
      <c r="B83" s="69" t="s">
        <v>50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1"/>
      <c r="V83" s="24">
        <f>V65</f>
        <v>0</v>
      </c>
      <c r="Y83" s="51" t="s">
        <v>63</v>
      </c>
    </row>
    <row r="84" spans="1:25" ht="18.75" customHeight="1">
      <c r="A84" s="78" t="s">
        <v>51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80"/>
      <c r="V84" s="24">
        <f>SUM(V80:V83)</f>
        <v>4720</v>
      </c>
      <c r="Y84" s="50" t="s">
        <v>63</v>
      </c>
    </row>
    <row r="85" spans="1:25" ht="21" customHeight="1">
      <c r="A85" s="10" t="s">
        <v>12</v>
      </c>
      <c r="B85" s="69" t="s">
        <v>52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1"/>
      <c r="V85" s="24">
        <f>V76</f>
        <v>1129.8057915492959</v>
      </c>
      <c r="Y85" s="51" t="s">
        <v>63</v>
      </c>
    </row>
    <row r="86" spans="1:25" ht="17.25" customHeight="1">
      <c r="A86" s="58" t="s">
        <v>71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60"/>
      <c r="V86" s="20">
        <f>SUM(V84:V85)</f>
        <v>5849.8057915492955</v>
      </c>
      <c r="Y86" s="51" t="s">
        <v>63</v>
      </c>
    </row>
    <row r="87" spans="1:25">
      <c r="Y87" s="51" t="s">
        <v>63</v>
      </c>
    </row>
    <row r="88" spans="1:25">
      <c r="Y88" s="51" t="s">
        <v>63</v>
      </c>
    </row>
    <row r="89" spans="1:25">
      <c r="A89" s="57" t="s">
        <v>56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Y89" s="50" t="s">
        <v>63</v>
      </c>
    </row>
    <row r="90" spans="1:25">
      <c r="A90" s="58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60"/>
      <c r="Y90" s="52" t="s">
        <v>63</v>
      </c>
    </row>
    <row r="91" spans="1:25" ht="31.5">
      <c r="A91" s="43" t="s">
        <v>54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61" t="s">
        <v>59</v>
      </c>
      <c r="S91" s="62"/>
      <c r="T91" s="61" t="s">
        <v>60</v>
      </c>
      <c r="U91" s="63"/>
      <c r="V91" s="45" t="s">
        <v>61</v>
      </c>
    </row>
    <row r="92" spans="1:25">
      <c r="A92" s="46" t="s">
        <v>47</v>
      </c>
      <c r="B92" s="64" t="s">
        <v>62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6">
        <f>M13</f>
        <v>1</v>
      </c>
      <c r="S92" s="66"/>
      <c r="T92" s="67">
        <f>V86</f>
        <v>5849.8057915492955</v>
      </c>
      <c r="U92" s="68"/>
      <c r="V92" s="17">
        <f>T92*R92</f>
        <v>5849.8057915492955</v>
      </c>
    </row>
    <row r="93" spans="1:25">
      <c r="A93" s="46" t="s">
        <v>2</v>
      </c>
      <c r="B93" s="53" t="s">
        <v>73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17">
        <f>V92*12</f>
        <v>70197.669498591538</v>
      </c>
    </row>
    <row r="94" spans="1:25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8"/>
    </row>
    <row r="96" spans="1:25" ht="49.5" customHeight="1">
      <c r="A96" s="56" t="s">
        <v>72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</row>
    <row r="98" spans="1:22">
      <c r="A98" s="34" t="s">
        <v>63</v>
      </c>
    </row>
    <row r="99" spans="1:22">
      <c r="V99" s="51" t="s">
        <v>63</v>
      </c>
    </row>
    <row r="100" spans="1:22">
      <c r="V100" s="51" t="s">
        <v>63</v>
      </c>
    </row>
    <row r="101" spans="1:22">
      <c r="V101" s="51" t="s">
        <v>63</v>
      </c>
    </row>
    <row r="102" spans="1:22">
      <c r="V102" s="50" t="s">
        <v>63</v>
      </c>
    </row>
    <row r="103" spans="1:22">
      <c r="V103" s="51" t="s">
        <v>63</v>
      </c>
    </row>
    <row r="104" spans="1:22">
      <c r="V104" s="51" t="s">
        <v>63</v>
      </c>
    </row>
    <row r="105" spans="1:22">
      <c r="V105" s="51" t="s">
        <v>63</v>
      </c>
    </row>
    <row r="106" spans="1:22">
      <c r="V106" s="51" t="s">
        <v>63</v>
      </c>
    </row>
    <row r="107" spans="1:22">
      <c r="V107" s="50" t="s">
        <v>63</v>
      </c>
    </row>
    <row r="108" spans="1:22">
      <c r="V108" s="51" t="s">
        <v>63</v>
      </c>
    </row>
  </sheetData>
  <mergeCells count="93">
    <mergeCell ref="A10:V10"/>
    <mergeCell ref="A1:V1"/>
    <mergeCell ref="A2:V2"/>
    <mergeCell ref="A4:V4"/>
    <mergeCell ref="A6:V6"/>
    <mergeCell ref="A8:V8"/>
    <mergeCell ref="B20:P20"/>
    <mergeCell ref="Q20:U20"/>
    <mergeCell ref="A12:F12"/>
    <mergeCell ref="G12:L12"/>
    <mergeCell ref="M12:V12"/>
    <mergeCell ref="A13:F13"/>
    <mergeCell ref="G13:L13"/>
    <mergeCell ref="M13:V13"/>
    <mergeCell ref="A16:V16"/>
    <mergeCell ref="B18:P18"/>
    <mergeCell ref="Q18:U18"/>
    <mergeCell ref="B19:P19"/>
    <mergeCell ref="Q19:U19"/>
    <mergeCell ref="B38:P38"/>
    <mergeCell ref="Q38:U38"/>
    <mergeCell ref="B21:U21"/>
    <mergeCell ref="A23:V23"/>
    <mergeCell ref="B25:U25"/>
    <mergeCell ref="B26:O26"/>
    <mergeCell ref="A27:U27"/>
    <mergeCell ref="A29:V29"/>
    <mergeCell ref="B31:U31"/>
    <mergeCell ref="B32:U32"/>
    <mergeCell ref="A33:U33"/>
    <mergeCell ref="A35:V35"/>
    <mergeCell ref="A37:V37"/>
    <mergeCell ref="A50:U50"/>
    <mergeCell ref="B39:P39"/>
    <mergeCell ref="Q39:U39"/>
    <mergeCell ref="A40:P40"/>
    <mergeCell ref="Q40:U40"/>
    <mergeCell ref="A42:V42"/>
    <mergeCell ref="B43:U43"/>
    <mergeCell ref="B44:U44"/>
    <mergeCell ref="A45:U45"/>
    <mergeCell ref="A47:V47"/>
    <mergeCell ref="B48:U48"/>
    <mergeCell ref="B49:U49"/>
    <mergeCell ref="B64:U64"/>
    <mergeCell ref="A52:V52"/>
    <mergeCell ref="B53:U53"/>
    <mergeCell ref="B54:U54"/>
    <mergeCell ref="A55:U55"/>
    <mergeCell ref="A57:V57"/>
    <mergeCell ref="B58:U58"/>
    <mergeCell ref="B59:P59"/>
    <mergeCell ref="Q59:U59"/>
    <mergeCell ref="A60:U60"/>
    <mergeCell ref="A62:V62"/>
    <mergeCell ref="B63:U63"/>
    <mergeCell ref="A65:U65"/>
    <mergeCell ref="A67:V67"/>
    <mergeCell ref="B68:P68"/>
    <mergeCell ref="Q68:U68"/>
    <mergeCell ref="B69:P69"/>
    <mergeCell ref="Q69:U69"/>
    <mergeCell ref="B70:P70"/>
    <mergeCell ref="Q70:U70"/>
    <mergeCell ref="B71:P71"/>
    <mergeCell ref="Q71:U71"/>
    <mergeCell ref="B72:P72"/>
    <mergeCell ref="Q72:U72"/>
    <mergeCell ref="B73:P73"/>
    <mergeCell ref="Q73:U73"/>
    <mergeCell ref="B74:P74"/>
    <mergeCell ref="Q74:U74"/>
    <mergeCell ref="B75:P75"/>
    <mergeCell ref="Q75:U75"/>
    <mergeCell ref="A90:V90"/>
    <mergeCell ref="A76:U76"/>
    <mergeCell ref="A78:V78"/>
    <mergeCell ref="A79:U79"/>
    <mergeCell ref="B80:U80"/>
    <mergeCell ref="B81:U81"/>
    <mergeCell ref="B82:U82"/>
    <mergeCell ref="B83:U83"/>
    <mergeCell ref="A84:U84"/>
    <mergeCell ref="B85:U85"/>
    <mergeCell ref="A86:U86"/>
    <mergeCell ref="A89:V89"/>
    <mergeCell ref="A96:V96"/>
    <mergeCell ref="R91:S91"/>
    <mergeCell ref="T91:U91"/>
    <mergeCell ref="B92:Q92"/>
    <mergeCell ref="R92:S92"/>
    <mergeCell ref="T92:U92"/>
    <mergeCell ref="B93:U9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8"/>
  <sheetViews>
    <sheetView topLeftCell="A70" workbookViewId="0">
      <selection activeCell="Y92" sqref="Y92"/>
    </sheetView>
  </sheetViews>
  <sheetFormatPr defaultRowHeight="15.75"/>
  <cols>
    <col min="1" max="1" width="19.28515625" style="1" customWidth="1"/>
    <col min="2" max="3" width="3.28515625" style="1" customWidth="1"/>
    <col min="4" max="4" width="3.5703125" style="1" customWidth="1"/>
    <col min="5" max="5" width="2.85546875" style="1" customWidth="1"/>
    <col min="6" max="6" width="3.28515625" style="1" customWidth="1"/>
    <col min="7" max="7" width="6.85546875" style="1" customWidth="1"/>
    <col min="8" max="8" width="3" style="1" customWidth="1"/>
    <col min="9" max="9" width="2.140625" style="1" customWidth="1"/>
    <col min="10" max="10" width="2.28515625" style="1" customWidth="1"/>
    <col min="11" max="11" width="2.140625" style="1" customWidth="1"/>
    <col min="12" max="12" width="4.7109375" style="1" customWidth="1"/>
    <col min="13" max="13" width="3.140625" style="1" customWidth="1"/>
    <col min="14" max="14" width="2.7109375" style="1" customWidth="1"/>
    <col min="15" max="15" width="9.85546875" style="1" customWidth="1"/>
    <col min="16" max="16" width="12.85546875" style="1" customWidth="1"/>
    <col min="17" max="18" width="9.140625" style="1"/>
    <col min="19" max="21" width="9.140625" style="1" customWidth="1"/>
    <col min="22" max="22" width="18.140625" style="1" customWidth="1"/>
    <col min="23" max="24" width="9.140625" style="1"/>
    <col min="25" max="25" width="16.7109375" style="1" customWidth="1"/>
    <col min="26" max="16384" width="9.140625" style="1"/>
  </cols>
  <sheetData>
    <row r="1" spans="1:24">
      <c r="A1" s="128" t="s">
        <v>68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4">
      <c r="A2" s="128" t="s">
        <v>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4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t="s">
        <v>63</v>
      </c>
    </row>
    <row r="4" spans="1:24">
      <c r="A4" s="116" t="s">
        <v>81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4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X5" s="41"/>
    </row>
    <row r="6" spans="1:24">
      <c r="A6" s="131" t="s">
        <v>78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</row>
    <row r="8" spans="1:24">
      <c r="A8" s="116" t="s">
        <v>77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</row>
    <row r="9" spans="1:24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X9" s="39"/>
    </row>
    <row r="10" spans="1:24">
      <c r="A10" s="116" t="s">
        <v>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4">
      <c r="A12" s="58" t="s">
        <v>4</v>
      </c>
      <c r="B12" s="59"/>
      <c r="C12" s="59"/>
      <c r="D12" s="59"/>
      <c r="E12" s="59"/>
      <c r="F12" s="60"/>
      <c r="G12" s="58" t="s">
        <v>5</v>
      </c>
      <c r="H12" s="59"/>
      <c r="I12" s="59"/>
      <c r="J12" s="59"/>
      <c r="K12" s="59"/>
      <c r="L12" s="60"/>
      <c r="M12" s="58" t="s">
        <v>6</v>
      </c>
      <c r="N12" s="59"/>
      <c r="O12" s="59"/>
      <c r="P12" s="59"/>
      <c r="Q12" s="59"/>
      <c r="R12" s="59"/>
      <c r="S12" s="59"/>
      <c r="T12" s="59"/>
      <c r="U12" s="59"/>
      <c r="V12" s="60"/>
    </row>
    <row r="13" spans="1:24" s="14" customFormat="1">
      <c r="A13" s="122" t="s">
        <v>69</v>
      </c>
      <c r="B13" s="123"/>
      <c r="C13" s="123"/>
      <c r="D13" s="123"/>
      <c r="E13" s="123"/>
      <c r="F13" s="124"/>
      <c r="G13" s="125" t="s">
        <v>64</v>
      </c>
      <c r="H13" s="126"/>
      <c r="I13" s="126"/>
      <c r="J13" s="126"/>
      <c r="K13" s="126"/>
      <c r="L13" s="127"/>
      <c r="M13" s="125">
        <v>1</v>
      </c>
      <c r="N13" s="126"/>
      <c r="O13" s="126"/>
      <c r="P13" s="126"/>
      <c r="Q13" s="126"/>
      <c r="R13" s="126"/>
      <c r="S13" s="126"/>
      <c r="T13" s="126"/>
      <c r="U13" s="126"/>
      <c r="V13" s="127"/>
    </row>
    <row r="14" spans="1:24">
      <c r="A14" s="1" t="s">
        <v>76</v>
      </c>
    </row>
    <row r="16" spans="1:24">
      <c r="A16" s="116" t="s">
        <v>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spans="1:2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>
      <c r="A18" s="45">
        <v>1</v>
      </c>
      <c r="B18" s="58" t="s">
        <v>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96" t="s">
        <v>80</v>
      </c>
      <c r="R18" s="110"/>
      <c r="S18" s="110"/>
      <c r="T18" s="110"/>
      <c r="U18" s="111"/>
      <c r="V18" s="45" t="s">
        <v>10</v>
      </c>
    </row>
    <row r="19" spans="1:22">
      <c r="A19" s="10" t="s">
        <v>90</v>
      </c>
      <c r="B19" s="69" t="s">
        <v>84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1"/>
      <c r="Q19" s="78" t="s">
        <v>79</v>
      </c>
      <c r="R19" s="102"/>
      <c r="S19" s="102"/>
      <c r="T19" s="102"/>
      <c r="U19" s="103"/>
      <c r="V19" s="24">
        <v>2400</v>
      </c>
    </row>
    <row r="20" spans="1:22" ht="41.25" customHeight="1">
      <c r="A20" s="12"/>
      <c r="B20" s="70" t="s">
        <v>91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101"/>
      <c r="R20" s="118"/>
      <c r="S20" s="118"/>
      <c r="T20" s="118"/>
      <c r="U20" s="119"/>
      <c r="V20" s="13"/>
    </row>
    <row r="21" spans="1:22">
      <c r="A21" s="19"/>
      <c r="B21" s="120" t="s">
        <v>55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20">
        <f>V19</f>
        <v>2400</v>
      </c>
    </row>
    <row r="22" spans="1:2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</row>
    <row r="23" spans="1:22">
      <c r="A23" s="116" t="s">
        <v>13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</row>
    <row r="25" spans="1:22">
      <c r="A25" s="45">
        <v>2</v>
      </c>
      <c r="B25" s="58" t="s">
        <v>14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60"/>
      <c r="V25" s="45" t="s">
        <v>10</v>
      </c>
    </row>
    <row r="26" spans="1:22" s="8" customFormat="1">
      <c r="A26" s="10" t="s">
        <v>63</v>
      </c>
      <c r="B26" s="69" t="s">
        <v>63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27" t="s">
        <v>63</v>
      </c>
      <c r="Q26" s="28" t="s">
        <v>63</v>
      </c>
      <c r="R26" s="27" t="s">
        <v>63</v>
      </c>
      <c r="S26" s="28" t="s">
        <v>63</v>
      </c>
      <c r="T26" s="42"/>
      <c r="U26" s="47"/>
      <c r="V26" s="29" t="s">
        <v>63</v>
      </c>
    </row>
    <row r="27" spans="1:22">
      <c r="A27" s="75" t="s">
        <v>15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/>
      <c r="V27" s="30">
        <f>SUM(V26:V26)</f>
        <v>0</v>
      </c>
    </row>
    <row r="29" spans="1:22">
      <c r="A29" s="116" t="s">
        <v>16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1" spans="1:22">
      <c r="A31" s="31">
        <v>3</v>
      </c>
      <c r="B31" s="75" t="s">
        <v>17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7"/>
      <c r="V31" s="31" t="s">
        <v>10</v>
      </c>
    </row>
    <row r="32" spans="1:22" s="7" customFormat="1">
      <c r="A32" s="15" t="s">
        <v>63</v>
      </c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5"/>
      <c r="V32" s="25"/>
    </row>
    <row r="33" spans="1:22">
      <c r="A33" s="58" t="s">
        <v>18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  <c r="V33" s="20">
        <f>SUM(V32:V32)</f>
        <v>0</v>
      </c>
    </row>
    <row r="35" spans="1:22">
      <c r="A35" s="116" t="s">
        <v>19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</row>
    <row r="37" spans="1:22">
      <c r="A37" s="104" t="s">
        <v>20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</row>
    <row r="38" spans="1:22">
      <c r="A38" s="45" t="s">
        <v>21</v>
      </c>
      <c r="B38" s="96" t="s">
        <v>22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8"/>
      <c r="Q38" s="96" t="s">
        <v>9</v>
      </c>
      <c r="R38" s="110"/>
      <c r="S38" s="110"/>
      <c r="T38" s="110"/>
      <c r="U38" s="111"/>
      <c r="V38" s="21" t="s">
        <v>10</v>
      </c>
    </row>
    <row r="39" spans="1:22">
      <c r="A39" s="6" t="s">
        <v>63</v>
      </c>
      <c r="B39" s="69" t="s">
        <v>63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72" t="s">
        <v>63</v>
      </c>
      <c r="R39" s="108"/>
      <c r="S39" s="108"/>
      <c r="T39" s="108"/>
      <c r="U39" s="109"/>
      <c r="V39" s="24" t="s">
        <v>63</v>
      </c>
    </row>
    <row r="40" spans="1:22">
      <c r="A40" s="58" t="s">
        <v>23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112">
        <f>SUM(Q39:Q39)</f>
        <v>0</v>
      </c>
      <c r="R40" s="110"/>
      <c r="S40" s="110"/>
      <c r="T40" s="110"/>
      <c r="U40" s="111"/>
      <c r="V40" s="18">
        <f>SUM(V39:V39)</f>
        <v>0</v>
      </c>
    </row>
    <row r="42" spans="1:22">
      <c r="A42" s="104" t="s">
        <v>24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</row>
    <row r="43" spans="1:22">
      <c r="A43" s="45" t="s">
        <v>25</v>
      </c>
      <c r="B43" s="58" t="s">
        <v>26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45" t="s">
        <v>10</v>
      </c>
    </row>
    <row r="44" spans="1:22">
      <c r="A44" s="10" t="s">
        <v>63</v>
      </c>
      <c r="B44" s="69" t="s">
        <v>63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1"/>
      <c r="V44" s="26" t="s">
        <v>63</v>
      </c>
    </row>
    <row r="45" spans="1:22">
      <c r="A45" s="58" t="s">
        <v>23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60"/>
      <c r="V45" s="23">
        <f>SUM(V44:V44)</f>
        <v>0</v>
      </c>
    </row>
    <row r="47" spans="1:22">
      <c r="A47" s="104" t="s">
        <v>27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>
      <c r="A48" s="45" t="s">
        <v>28</v>
      </c>
      <c r="B48" s="58" t="s">
        <v>29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0"/>
      <c r="V48" s="45" t="s">
        <v>10</v>
      </c>
    </row>
    <row r="49" spans="1:22">
      <c r="A49" s="10" t="s">
        <v>63</v>
      </c>
      <c r="B49" s="69" t="s">
        <v>63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1"/>
      <c r="V49" s="26" t="s">
        <v>63</v>
      </c>
    </row>
    <row r="50" spans="1:22">
      <c r="A50" s="75" t="s">
        <v>23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7"/>
      <c r="V50" s="32">
        <f>SUM(V49:V49)</f>
        <v>0</v>
      </c>
    </row>
    <row r="52" spans="1:22">
      <c r="A52" s="104" t="s">
        <v>30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1:22">
      <c r="A53" s="31" t="s">
        <v>31</v>
      </c>
      <c r="B53" s="75" t="s">
        <v>32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7"/>
      <c r="V53" s="31" t="s">
        <v>10</v>
      </c>
    </row>
    <row r="54" spans="1:22">
      <c r="A54" s="10" t="s">
        <v>63</v>
      </c>
      <c r="B54" s="69" t="s">
        <v>63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26" t="s">
        <v>63</v>
      </c>
    </row>
    <row r="55" spans="1:22">
      <c r="A55" s="58" t="s">
        <v>23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0"/>
      <c r="V55" s="23">
        <v>0</v>
      </c>
    </row>
    <row r="57" spans="1:22">
      <c r="A57" s="104" t="s">
        <v>35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>
      <c r="A58" s="3" t="s">
        <v>36</v>
      </c>
      <c r="B58" s="105" t="s">
        <v>37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7"/>
      <c r="V58" s="3" t="s">
        <v>10</v>
      </c>
    </row>
    <row r="59" spans="1:22">
      <c r="A59" s="10" t="s">
        <v>63</v>
      </c>
      <c r="B59" s="99" t="s">
        <v>63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1" t="s">
        <v>63</v>
      </c>
      <c r="R59" s="102"/>
      <c r="S59" s="102"/>
      <c r="T59" s="102"/>
      <c r="U59" s="103"/>
      <c r="V59" s="26" t="s">
        <v>63</v>
      </c>
    </row>
    <row r="60" spans="1:22">
      <c r="A60" s="75" t="s">
        <v>23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32">
        <v>0</v>
      </c>
    </row>
    <row r="62" spans="1:22">
      <c r="A62" s="57" t="s">
        <v>74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</row>
    <row r="63" spans="1:22">
      <c r="A63" s="31">
        <v>4</v>
      </c>
      <c r="B63" s="75" t="s">
        <v>38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7"/>
      <c r="V63" s="31" t="s">
        <v>10</v>
      </c>
    </row>
    <row r="64" spans="1:22">
      <c r="A64" s="10" t="s">
        <v>63</v>
      </c>
      <c r="B64" s="69" t="s">
        <v>63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1"/>
      <c r="V64" s="22" t="s">
        <v>63</v>
      </c>
    </row>
    <row r="65" spans="1:22">
      <c r="A65" s="58" t="s">
        <v>23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23">
        <f>SUM(V64:V64)</f>
        <v>0</v>
      </c>
    </row>
    <row r="67" spans="1:22">
      <c r="A67" s="57" t="s">
        <v>39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</row>
    <row r="68" spans="1:22">
      <c r="A68" s="45">
        <v>5</v>
      </c>
      <c r="B68" s="96" t="s">
        <v>40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  <c r="Q68" s="96" t="s">
        <v>9</v>
      </c>
      <c r="R68" s="97"/>
      <c r="S68" s="97"/>
      <c r="T68" s="97"/>
      <c r="U68" s="98"/>
      <c r="V68" s="21" t="s">
        <v>10</v>
      </c>
    </row>
    <row r="69" spans="1:22" s="9" customFormat="1">
      <c r="A69" s="16" t="s">
        <v>0</v>
      </c>
      <c r="B69" s="81" t="s">
        <v>57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  <c r="Q69" s="84">
        <v>0.03</v>
      </c>
      <c r="R69" s="85"/>
      <c r="S69" s="85"/>
      <c r="T69" s="85"/>
      <c r="U69" s="86"/>
      <c r="V69" s="33">
        <f>(V21+V27+V33+V65)*Q69</f>
        <v>72</v>
      </c>
    </row>
    <row r="70" spans="1:22" s="9" customFormat="1">
      <c r="A70" s="16" t="s">
        <v>1</v>
      </c>
      <c r="B70" s="81" t="s">
        <v>58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84">
        <v>6.7900000000000002E-2</v>
      </c>
      <c r="R70" s="85"/>
      <c r="S70" s="85"/>
      <c r="T70" s="85"/>
      <c r="U70" s="86"/>
      <c r="V70" s="33">
        <f>(V19+V27+V33+V65+V69)*Q70</f>
        <v>167.84880000000001</v>
      </c>
    </row>
    <row r="71" spans="1:22">
      <c r="A71" s="10" t="s">
        <v>2</v>
      </c>
      <c r="B71" s="87" t="s">
        <v>41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  <c r="Q71" s="90">
        <f>Q73+Q74+Q75</f>
        <v>0.1125</v>
      </c>
      <c r="R71" s="91"/>
      <c r="S71" s="91"/>
      <c r="T71" s="91"/>
      <c r="U71" s="92"/>
      <c r="V71" s="24">
        <f>V73+V74+V75</f>
        <v>334.62872112676064</v>
      </c>
    </row>
    <row r="72" spans="1:22">
      <c r="A72" s="10" t="s">
        <v>33</v>
      </c>
      <c r="B72" s="69" t="s">
        <v>42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93">
        <f>1-Q71</f>
        <v>0.88749999999999996</v>
      </c>
      <c r="R72" s="94"/>
      <c r="S72" s="94"/>
      <c r="T72" s="94"/>
      <c r="U72" s="95"/>
      <c r="V72" s="24">
        <f>(V21+V27+V33+V65+V69+V70)/Q72</f>
        <v>2974.4775211267611</v>
      </c>
    </row>
    <row r="73" spans="1:22">
      <c r="A73" s="11" t="s">
        <v>34</v>
      </c>
      <c r="B73" s="87" t="s">
        <v>65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  <c r="Q73" s="72">
        <v>0.02</v>
      </c>
      <c r="R73" s="73"/>
      <c r="S73" s="73"/>
      <c r="T73" s="73"/>
      <c r="U73" s="74"/>
      <c r="V73" s="24">
        <f>V72*Q73</f>
        <v>59.489550422535224</v>
      </c>
    </row>
    <row r="74" spans="1:22">
      <c r="A74" s="11" t="s">
        <v>43</v>
      </c>
      <c r="B74" s="69" t="s">
        <v>66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72">
        <v>7.5999999999999998E-2</v>
      </c>
      <c r="R74" s="73"/>
      <c r="S74" s="73"/>
      <c r="T74" s="73"/>
      <c r="U74" s="74"/>
      <c r="V74" s="24">
        <f>V72*Q74</f>
        <v>226.06029160563384</v>
      </c>
    </row>
    <row r="75" spans="1:22">
      <c r="A75" s="10" t="s">
        <v>44</v>
      </c>
      <c r="B75" s="69" t="s">
        <v>67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72">
        <v>1.6500000000000001E-2</v>
      </c>
      <c r="R75" s="73"/>
      <c r="S75" s="73"/>
      <c r="T75" s="73"/>
      <c r="U75" s="74"/>
      <c r="V75" s="24">
        <f>V72*Q75</f>
        <v>49.078879098591557</v>
      </c>
    </row>
    <row r="76" spans="1:22">
      <c r="A76" s="75" t="s">
        <v>23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30">
        <f>V69+V70+V71</f>
        <v>574.47752112676062</v>
      </c>
    </row>
    <row r="78" spans="1:22">
      <c r="A78" s="57" t="s">
        <v>45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22">
      <c r="A79" s="75" t="s">
        <v>46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31" t="s">
        <v>10</v>
      </c>
    </row>
    <row r="80" spans="1:22">
      <c r="A80" s="10" t="s">
        <v>47</v>
      </c>
      <c r="B80" s="69" t="s">
        <v>48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1"/>
      <c r="V80" s="24">
        <f>V21</f>
        <v>2400</v>
      </c>
    </row>
    <row r="81" spans="1:25">
      <c r="A81" s="10" t="s">
        <v>1</v>
      </c>
      <c r="B81" s="69" t="s">
        <v>49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1"/>
      <c r="V81" s="24">
        <f>V27</f>
        <v>0</v>
      </c>
      <c r="Y81" s="51" t="s">
        <v>63</v>
      </c>
    </row>
    <row r="82" spans="1:25">
      <c r="A82" s="10" t="s">
        <v>2</v>
      </c>
      <c r="B82" s="69" t="s">
        <v>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1"/>
      <c r="V82" s="24">
        <f>V33</f>
        <v>0</v>
      </c>
      <c r="Y82" s="51" t="s">
        <v>63</v>
      </c>
    </row>
    <row r="83" spans="1:25" ht="18" customHeight="1">
      <c r="A83" s="10" t="s">
        <v>11</v>
      </c>
      <c r="B83" s="69" t="s">
        <v>50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1"/>
      <c r="V83" s="24">
        <f>V65</f>
        <v>0</v>
      </c>
      <c r="Y83" s="51" t="s">
        <v>63</v>
      </c>
    </row>
    <row r="84" spans="1:25" ht="18.75" customHeight="1">
      <c r="A84" s="78" t="s">
        <v>51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80"/>
      <c r="V84" s="24">
        <f>SUM(V80:V83)</f>
        <v>2400</v>
      </c>
      <c r="Y84" s="50" t="s">
        <v>63</v>
      </c>
    </row>
    <row r="85" spans="1:25" ht="21" customHeight="1">
      <c r="A85" s="10" t="s">
        <v>12</v>
      </c>
      <c r="B85" s="69" t="s">
        <v>52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1"/>
      <c r="V85" s="24">
        <f>V76</f>
        <v>574.47752112676062</v>
      </c>
      <c r="Y85" s="51" t="s">
        <v>63</v>
      </c>
    </row>
    <row r="86" spans="1:25" ht="17.25" customHeight="1">
      <c r="A86" s="58" t="s">
        <v>71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60"/>
      <c r="V86" s="20">
        <f>SUM(V84:V85)</f>
        <v>2974.4775211267606</v>
      </c>
      <c r="Y86" s="51" t="s">
        <v>63</v>
      </c>
    </row>
    <row r="87" spans="1:25">
      <c r="Y87" s="51" t="s">
        <v>63</v>
      </c>
    </row>
    <row r="88" spans="1:25">
      <c r="Y88" s="51" t="s">
        <v>63</v>
      </c>
    </row>
    <row r="89" spans="1:25">
      <c r="A89" s="57" t="s">
        <v>56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Y89" s="50" t="s">
        <v>63</v>
      </c>
    </row>
    <row r="90" spans="1:25">
      <c r="A90" s="58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60"/>
      <c r="Y90" s="52" t="s">
        <v>63</v>
      </c>
    </row>
    <row r="91" spans="1:25" ht="31.5">
      <c r="A91" s="43" t="s">
        <v>54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61" t="s">
        <v>59</v>
      </c>
      <c r="S91" s="62"/>
      <c r="T91" s="61" t="s">
        <v>60</v>
      </c>
      <c r="U91" s="63"/>
      <c r="V91" s="45" t="s">
        <v>61</v>
      </c>
    </row>
    <row r="92" spans="1:25">
      <c r="A92" s="46" t="s">
        <v>47</v>
      </c>
      <c r="B92" s="64" t="s">
        <v>62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6">
        <f>M13</f>
        <v>1</v>
      </c>
      <c r="S92" s="66"/>
      <c r="T92" s="67">
        <f>V86</f>
        <v>2974.4775211267606</v>
      </c>
      <c r="U92" s="68"/>
      <c r="V92" s="17">
        <f>T92*R92</f>
        <v>2974.4775211267606</v>
      </c>
    </row>
    <row r="93" spans="1:25">
      <c r="A93" s="46" t="s">
        <v>2</v>
      </c>
      <c r="B93" s="53" t="s">
        <v>73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17">
        <f>V92*12</f>
        <v>35693.730253521127</v>
      </c>
    </row>
    <row r="94" spans="1:25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8"/>
    </row>
    <row r="96" spans="1:25" ht="49.5" customHeight="1">
      <c r="A96" s="56" t="s">
        <v>72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</row>
    <row r="98" spans="1:22">
      <c r="A98" s="34" t="s">
        <v>63</v>
      </c>
    </row>
    <row r="99" spans="1:22">
      <c r="V99" s="51" t="s">
        <v>63</v>
      </c>
    </row>
    <row r="100" spans="1:22">
      <c r="V100" s="51" t="s">
        <v>63</v>
      </c>
    </row>
    <row r="101" spans="1:22">
      <c r="V101" s="51" t="s">
        <v>63</v>
      </c>
    </row>
    <row r="102" spans="1:22">
      <c r="V102" s="50" t="s">
        <v>63</v>
      </c>
    </row>
    <row r="103" spans="1:22">
      <c r="V103" s="51" t="s">
        <v>63</v>
      </c>
    </row>
    <row r="104" spans="1:22">
      <c r="V104" s="51" t="s">
        <v>63</v>
      </c>
    </row>
    <row r="105" spans="1:22">
      <c r="V105" s="51" t="s">
        <v>63</v>
      </c>
    </row>
    <row r="106" spans="1:22">
      <c r="V106" s="51" t="s">
        <v>63</v>
      </c>
    </row>
    <row r="107" spans="1:22">
      <c r="V107" s="50" t="s">
        <v>63</v>
      </c>
    </row>
    <row r="108" spans="1:22">
      <c r="V108" s="51" t="s">
        <v>63</v>
      </c>
    </row>
  </sheetData>
  <mergeCells count="93">
    <mergeCell ref="A10:V10"/>
    <mergeCell ref="A1:V1"/>
    <mergeCell ref="A2:V2"/>
    <mergeCell ref="A4:V4"/>
    <mergeCell ref="A6:V6"/>
    <mergeCell ref="A8:V8"/>
    <mergeCell ref="B20:P20"/>
    <mergeCell ref="Q20:U20"/>
    <mergeCell ref="A12:F12"/>
    <mergeCell ref="G12:L12"/>
    <mergeCell ref="M12:V12"/>
    <mergeCell ref="A13:F13"/>
    <mergeCell ref="G13:L13"/>
    <mergeCell ref="M13:V13"/>
    <mergeCell ref="A16:V16"/>
    <mergeCell ref="B18:P18"/>
    <mergeCell ref="Q18:U18"/>
    <mergeCell ref="B19:P19"/>
    <mergeCell ref="Q19:U19"/>
    <mergeCell ref="B38:P38"/>
    <mergeCell ref="Q38:U38"/>
    <mergeCell ref="B21:U21"/>
    <mergeCell ref="A23:V23"/>
    <mergeCell ref="B25:U25"/>
    <mergeCell ref="B26:O26"/>
    <mergeCell ref="A27:U27"/>
    <mergeCell ref="A29:V29"/>
    <mergeCell ref="B31:U31"/>
    <mergeCell ref="B32:U32"/>
    <mergeCell ref="A33:U33"/>
    <mergeCell ref="A35:V35"/>
    <mergeCell ref="A37:V37"/>
    <mergeCell ref="A50:U50"/>
    <mergeCell ref="B39:P39"/>
    <mergeCell ref="Q39:U39"/>
    <mergeCell ref="A40:P40"/>
    <mergeCell ref="Q40:U40"/>
    <mergeCell ref="A42:V42"/>
    <mergeCell ref="B43:U43"/>
    <mergeCell ref="B44:U44"/>
    <mergeCell ref="A45:U45"/>
    <mergeCell ref="A47:V47"/>
    <mergeCell ref="B48:U48"/>
    <mergeCell ref="B49:U49"/>
    <mergeCell ref="B64:U64"/>
    <mergeCell ref="A52:V52"/>
    <mergeCell ref="B53:U53"/>
    <mergeCell ref="B54:U54"/>
    <mergeCell ref="A55:U55"/>
    <mergeCell ref="A57:V57"/>
    <mergeCell ref="B58:U58"/>
    <mergeCell ref="B59:P59"/>
    <mergeCell ref="Q59:U59"/>
    <mergeCell ref="A60:U60"/>
    <mergeCell ref="A62:V62"/>
    <mergeCell ref="B63:U63"/>
    <mergeCell ref="A65:U65"/>
    <mergeCell ref="A67:V67"/>
    <mergeCell ref="B68:P68"/>
    <mergeCell ref="Q68:U68"/>
    <mergeCell ref="B69:P69"/>
    <mergeCell ref="Q69:U69"/>
    <mergeCell ref="B70:P70"/>
    <mergeCell ref="Q70:U70"/>
    <mergeCell ref="B71:P71"/>
    <mergeCell ref="Q71:U71"/>
    <mergeCell ref="B72:P72"/>
    <mergeCell ref="Q72:U72"/>
    <mergeCell ref="B73:P73"/>
    <mergeCell ref="Q73:U73"/>
    <mergeCell ref="B74:P74"/>
    <mergeCell ref="Q74:U74"/>
    <mergeCell ref="B75:P75"/>
    <mergeCell ref="Q75:U75"/>
    <mergeCell ref="A90:V90"/>
    <mergeCell ref="A76:U76"/>
    <mergeCell ref="A78:V78"/>
    <mergeCell ref="A79:U79"/>
    <mergeCell ref="B80:U80"/>
    <mergeCell ref="B81:U81"/>
    <mergeCell ref="B82:U82"/>
    <mergeCell ref="B83:U83"/>
    <mergeCell ref="A84:U84"/>
    <mergeCell ref="B85:U85"/>
    <mergeCell ref="A86:U86"/>
    <mergeCell ref="A89:V89"/>
    <mergeCell ref="A96:V96"/>
    <mergeCell ref="R91:S91"/>
    <mergeCell ref="T91:U91"/>
    <mergeCell ref="B92:Q92"/>
    <mergeCell ref="R92:S92"/>
    <mergeCell ref="T92:U92"/>
    <mergeCell ref="B93:U9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8"/>
  <sheetViews>
    <sheetView topLeftCell="A76" workbookViewId="0">
      <selection activeCell="W19" sqref="W19"/>
    </sheetView>
  </sheetViews>
  <sheetFormatPr defaultRowHeight="15.75"/>
  <cols>
    <col min="1" max="1" width="19.28515625" style="1" customWidth="1"/>
    <col min="2" max="3" width="3.28515625" style="1" customWidth="1"/>
    <col min="4" max="4" width="3.5703125" style="1" customWidth="1"/>
    <col min="5" max="5" width="2.85546875" style="1" customWidth="1"/>
    <col min="6" max="6" width="3.28515625" style="1" customWidth="1"/>
    <col min="7" max="7" width="6.85546875" style="1" customWidth="1"/>
    <col min="8" max="8" width="3" style="1" customWidth="1"/>
    <col min="9" max="9" width="2.140625" style="1" customWidth="1"/>
    <col min="10" max="10" width="2.28515625" style="1" customWidth="1"/>
    <col min="11" max="11" width="2.140625" style="1" customWidth="1"/>
    <col min="12" max="12" width="4.7109375" style="1" customWidth="1"/>
    <col min="13" max="13" width="3.140625" style="1" customWidth="1"/>
    <col min="14" max="14" width="2.7109375" style="1" customWidth="1"/>
    <col min="15" max="15" width="9.85546875" style="1" customWidth="1"/>
    <col min="16" max="16" width="12.85546875" style="1" customWidth="1"/>
    <col min="17" max="18" width="9.140625" style="1"/>
    <col min="19" max="21" width="9.140625" style="1" customWidth="1"/>
    <col min="22" max="22" width="18.140625" style="1" customWidth="1"/>
    <col min="23" max="24" width="9.140625" style="1"/>
    <col min="25" max="25" width="16.7109375" style="1" customWidth="1"/>
    <col min="26" max="16384" width="9.140625" style="1"/>
  </cols>
  <sheetData>
    <row r="1" spans="1:24">
      <c r="A1" s="128" t="s">
        <v>68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4">
      <c r="A2" s="128" t="s">
        <v>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4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t="s">
        <v>63</v>
      </c>
    </row>
    <row r="4" spans="1:24">
      <c r="A4" s="116" t="s">
        <v>82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4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X5" s="41"/>
    </row>
    <row r="6" spans="1:24">
      <c r="A6" s="131" t="s">
        <v>78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</row>
    <row r="8" spans="1:24">
      <c r="A8" s="116" t="s">
        <v>77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</row>
    <row r="9" spans="1:24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X9" s="39"/>
    </row>
    <row r="10" spans="1:24">
      <c r="A10" s="116" t="s">
        <v>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4">
      <c r="A12" s="58" t="s">
        <v>4</v>
      </c>
      <c r="B12" s="59"/>
      <c r="C12" s="59"/>
      <c r="D12" s="59"/>
      <c r="E12" s="59"/>
      <c r="F12" s="60"/>
      <c r="G12" s="58" t="s">
        <v>5</v>
      </c>
      <c r="H12" s="59"/>
      <c r="I12" s="59"/>
      <c r="J12" s="59"/>
      <c r="K12" s="59"/>
      <c r="L12" s="60"/>
      <c r="M12" s="58" t="s">
        <v>6</v>
      </c>
      <c r="N12" s="59"/>
      <c r="O12" s="59"/>
      <c r="P12" s="59"/>
      <c r="Q12" s="59"/>
      <c r="R12" s="59"/>
      <c r="S12" s="59"/>
      <c r="T12" s="59"/>
      <c r="U12" s="59"/>
      <c r="V12" s="60"/>
    </row>
    <row r="13" spans="1:24" s="14" customFormat="1">
      <c r="A13" s="122" t="s">
        <v>69</v>
      </c>
      <c r="B13" s="123"/>
      <c r="C13" s="123"/>
      <c r="D13" s="123"/>
      <c r="E13" s="123"/>
      <c r="F13" s="124"/>
      <c r="G13" s="125" t="s">
        <v>64</v>
      </c>
      <c r="H13" s="126"/>
      <c r="I13" s="126"/>
      <c r="J13" s="126"/>
      <c r="K13" s="126"/>
      <c r="L13" s="127"/>
      <c r="M13" s="125">
        <v>1</v>
      </c>
      <c r="N13" s="126"/>
      <c r="O13" s="126"/>
      <c r="P13" s="126"/>
      <c r="Q13" s="126"/>
      <c r="R13" s="126"/>
      <c r="S13" s="126"/>
      <c r="T13" s="126"/>
      <c r="U13" s="126"/>
      <c r="V13" s="127"/>
    </row>
    <row r="14" spans="1:24">
      <c r="A14" s="1" t="s">
        <v>76</v>
      </c>
    </row>
    <row r="16" spans="1:24">
      <c r="A16" s="116" t="s">
        <v>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spans="1:2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>
      <c r="A18" s="45">
        <v>1</v>
      </c>
      <c r="B18" s="58" t="s">
        <v>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96" t="s">
        <v>80</v>
      </c>
      <c r="R18" s="110"/>
      <c r="S18" s="110"/>
      <c r="T18" s="110"/>
      <c r="U18" s="111"/>
      <c r="V18" s="45" t="s">
        <v>10</v>
      </c>
    </row>
    <row r="19" spans="1:22">
      <c r="A19" s="10" t="s">
        <v>90</v>
      </c>
      <c r="B19" s="69" t="s">
        <v>85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1"/>
      <c r="Q19" s="78" t="s">
        <v>79</v>
      </c>
      <c r="R19" s="102"/>
      <c r="S19" s="102"/>
      <c r="T19" s="102"/>
      <c r="U19" s="103"/>
      <c r="V19" s="24">
        <v>4237.2</v>
      </c>
    </row>
    <row r="20" spans="1:22" ht="36.75" customHeight="1">
      <c r="A20" s="12"/>
      <c r="B20" s="70" t="s">
        <v>91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101"/>
      <c r="R20" s="118"/>
      <c r="S20" s="118"/>
      <c r="T20" s="118"/>
      <c r="U20" s="119"/>
      <c r="V20" s="13"/>
    </row>
    <row r="21" spans="1:22">
      <c r="A21" s="19"/>
      <c r="B21" s="120" t="s">
        <v>55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20">
        <f>V19</f>
        <v>4237.2</v>
      </c>
    </row>
    <row r="22" spans="1:2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</row>
    <row r="23" spans="1:22">
      <c r="A23" s="116" t="s">
        <v>13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</row>
    <row r="25" spans="1:22">
      <c r="A25" s="45">
        <v>2</v>
      </c>
      <c r="B25" s="58" t="s">
        <v>14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60"/>
      <c r="V25" s="45" t="s">
        <v>10</v>
      </c>
    </row>
    <row r="26" spans="1:22" s="8" customFormat="1">
      <c r="A26" s="10" t="s">
        <v>63</v>
      </c>
      <c r="B26" s="69" t="s">
        <v>63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27" t="s">
        <v>63</v>
      </c>
      <c r="Q26" s="28" t="s">
        <v>63</v>
      </c>
      <c r="R26" s="27" t="s">
        <v>63</v>
      </c>
      <c r="S26" s="28" t="s">
        <v>63</v>
      </c>
      <c r="T26" s="42"/>
      <c r="U26" s="47"/>
      <c r="V26" s="29" t="s">
        <v>63</v>
      </c>
    </row>
    <row r="27" spans="1:22">
      <c r="A27" s="75" t="s">
        <v>15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/>
      <c r="V27" s="30">
        <f>SUM(V26:V26)</f>
        <v>0</v>
      </c>
    </row>
    <row r="29" spans="1:22">
      <c r="A29" s="116" t="s">
        <v>16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1" spans="1:22">
      <c r="A31" s="31">
        <v>3</v>
      </c>
      <c r="B31" s="75" t="s">
        <v>17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7"/>
      <c r="V31" s="31" t="s">
        <v>10</v>
      </c>
    </row>
    <row r="32" spans="1:22" s="7" customFormat="1">
      <c r="A32" s="15" t="s">
        <v>63</v>
      </c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5"/>
      <c r="V32" s="25"/>
    </row>
    <row r="33" spans="1:22">
      <c r="A33" s="58" t="s">
        <v>18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  <c r="V33" s="20">
        <f>SUM(V32:V32)</f>
        <v>0</v>
      </c>
    </row>
    <row r="35" spans="1:22">
      <c r="A35" s="116" t="s">
        <v>19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</row>
    <row r="37" spans="1:22">
      <c r="A37" s="104" t="s">
        <v>20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</row>
    <row r="38" spans="1:22">
      <c r="A38" s="45" t="s">
        <v>21</v>
      </c>
      <c r="B38" s="96" t="s">
        <v>22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8"/>
      <c r="Q38" s="96" t="s">
        <v>9</v>
      </c>
      <c r="R38" s="110"/>
      <c r="S38" s="110"/>
      <c r="T38" s="110"/>
      <c r="U38" s="111"/>
      <c r="V38" s="21" t="s">
        <v>10</v>
      </c>
    </row>
    <row r="39" spans="1:22">
      <c r="A39" s="6" t="s">
        <v>63</v>
      </c>
      <c r="B39" s="69" t="s">
        <v>63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72" t="s">
        <v>63</v>
      </c>
      <c r="R39" s="108"/>
      <c r="S39" s="108"/>
      <c r="T39" s="108"/>
      <c r="U39" s="109"/>
      <c r="V39" s="24" t="s">
        <v>63</v>
      </c>
    </row>
    <row r="40" spans="1:22">
      <c r="A40" s="58" t="s">
        <v>23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112">
        <f>SUM(Q39:Q39)</f>
        <v>0</v>
      </c>
      <c r="R40" s="110"/>
      <c r="S40" s="110"/>
      <c r="T40" s="110"/>
      <c r="U40" s="111"/>
      <c r="V40" s="18">
        <f>SUM(V39:V39)</f>
        <v>0</v>
      </c>
    </row>
    <row r="42" spans="1:22">
      <c r="A42" s="104" t="s">
        <v>24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</row>
    <row r="43" spans="1:22">
      <c r="A43" s="45" t="s">
        <v>25</v>
      </c>
      <c r="B43" s="58" t="s">
        <v>26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45" t="s">
        <v>10</v>
      </c>
    </row>
    <row r="44" spans="1:22">
      <c r="A44" s="10" t="s">
        <v>63</v>
      </c>
      <c r="B44" s="69" t="s">
        <v>63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1"/>
      <c r="V44" s="26" t="s">
        <v>63</v>
      </c>
    </row>
    <row r="45" spans="1:22">
      <c r="A45" s="58" t="s">
        <v>23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60"/>
      <c r="V45" s="23">
        <f>SUM(V44:V44)</f>
        <v>0</v>
      </c>
    </row>
    <row r="47" spans="1:22">
      <c r="A47" s="104" t="s">
        <v>27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>
      <c r="A48" s="45" t="s">
        <v>28</v>
      </c>
      <c r="B48" s="58" t="s">
        <v>29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0"/>
      <c r="V48" s="45" t="s">
        <v>10</v>
      </c>
    </row>
    <row r="49" spans="1:22">
      <c r="A49" s="10" t="s">
        <v>63</v>
      </c>
      <c r="B49" s="69" t="s">
        <v>63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1"/>
      <c r="V49" s="26" t="s">
        <v>63</v>
      </c>
    </row>
    <row r="50" spans="1:22">
      <c r="A50" s="75" t="s">
        <v>23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7"/>
      <c r="V50" s="32">
        <f>SUM(V49:V49)</f>
        <v>0</v>
      </c>
    </row>
    <row r="52" spans="1:22">
      <c r="A52" s="104" t="s">
        <v>30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1:22">
      <c r="A53" s="31" t="s">
        <v>31</v>
      </c>
      <c r="B53" s="75" t="s">
        <v>32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7"/>
      <c r="V53" s="31" t="s">
        <v>10</v>
      </c>
    </row>
    <row r="54" spans="1:22">
      <c r="A54" s="10" t="s">
        <v>63</v>
      </c>
      <c r="B54" s="69" t="s">
        <v>63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26" t="s">
        <v>63</v>
      </c>
    </row>
    <row r="55" spans="1:22">
      <c r="A55" s="58" t="s">
        <v>23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0"/>
      <c r="V55" s="23">
        <v>0</v>
      </c>
    </row>
    <row r="57" spans="1:22">
      <c r="A57" s="104" t="s">
        <v>35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>
      <c r="A58" s="3" t="s">
        <v>36</v>
      </c>
      <c r="B58" s="105" t="s">
        <v>37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7"/>
      <c r="V58" s="3" t="s">
        <v>10</v>
      </c>
    </row>
    <row r="59" spans="1:22">
      <c r="A59" s="10" t="s">
        <v>63</v>
      </c>
      <c r="B59" s="99" t="s">
        <v>63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1" t="s">
        <v>63</v>
      </c>
      <c r="R59" s="102"/>
      <c r="S59" s="102"/>
      <c r="T59" s="102"/>
      <c r="U59" s="103"/>
      <c r="V59" s="26" t="s">
        <v>63</v>
      </c>
    </row>
    <row r="60" spans="1:22">
      <c r="A60" s="75" t="s">
        <v>23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32">
        <v>0</v>
      </c>
    </row>
    <row r="62" spans="1:22">
      <c r="A62" s="57" t="s">
        <v>74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</row>
    <row r="63" spans="1:22">
      <c r="A63" s="31">
        <v>4</v>
      </c>
      <c r="B63" s="75" t="s">
        <v>38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7"/>
      <c r="V63" s="31" t="s">
        <v>10</v>
      </c>
    </row>
    <row r="64" spans="1:22">
      <c r="A64" s="10" t="s">
        <v>63</v>
      </c>
      <c r="B64" s="69" t="s">
        <v>63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1"/>
      <c r="V64" s="22" t="s">
        <v>63</v>
      </c>
    </row>
    <row r="65" spans="1:22">
      <c r="A65" s="58" t="s">
        <v>23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23">
        <f>SUM(V64:V64)</f>
        <v>0</v>
      </c>
    </row>
    <row r="67" spans="1:22">
      <c r="A67" s="57" t="s">
        <v>39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</row>
    <row r="68" spans="1:22">
      <c r="A68" s="45">
        <v>5</v>
      </c>
      <c r="B68" s="96" t="s">
        <v>40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  <c r="Q68" s="96" t="s">
        <v>9</v>
      </c>
      <c r="R68" s="97"/>
      <c r="S68" s="97"/>
      <c r="T68" s="97"/>
      <c r="U68" s="98"/>
      <c r="V68" s="21" t="s">
        <v>10</v>
      </c>
    </row>
    <row r="69" spans="1:22" s="9" customFormat="1">
      <c r="A69" s="16" t="s">
        <v>0</v>
      </c>
      <c r="B69" s="81" t="s">
        <v>57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  <c r="Q69" s="84">
        <v>0.03</v>
      </c>
      <c r="R69" s="85"/>
      <c r="S69" s="85"/>
      <c r="T69" s="85"/>
      <c r="U69" s="86"/>
      <c r="V69" s="33">
        <f>(V21+V27+V33+V65)*Q69</f>
        <v>127.11599999999999</v>
      </c>
    </row>
    <row r="70" spans="1:22" s="9" customFormat="1">
      <c r="A70" s="16" t="s">
        <v>1</v>
      </c>
      <c r="B70" s="81" t="s">
        <v>58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84">
        <v>6.7900000000000002E-2</v>
      </c>
      <c r="R70" s="85"/>
      <c r="S70" s="85"/>
      <c r="T70" s="85"/>
      <c r="U70" s="86"/>
      <c r="V70" s="33">
        <f>(V19+V27+V33+V65+V69)*Q70</f>
        <v>296.33705639999999</v>
      </c>
    </row>
    <row r="71" spans="1:22">
      <c r="A71" s="10" t="s">
        <v>2</v>
      </c>
      <c r="B71" s="87" t="s">
        <v>41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  <c r="Q71" s="90">
        <f>Q73+Q74+Q75</f>
        <v>0.1125</v>
      </c>
      <c r="R71" s="91"/>
      <c r="S71" s="91"/>
      <c r="T71" s="91"/>
      <c r="U71" s="92"/>
      <c r="V71" s="24">
        <f>V73+V74+V75</f>
        <v>590.78700714929573</v>
      </c>
    </row>
    <row r="72" spans="1:22">
      <c r="A72" s="10" t="s">
        <v>33</v>
      </c>
      <c r="B72" s="69" t="s">
        <v>42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93">
        <f>1-Q71</f>
        <v>0.88749999999999996</v>
      </c>
      <c r="R72" s="94"/>
      <c r="S72" s="94"/>
      <c r="T72" s="94"/>
      <c r="U72" s="95"/>
      <c r="V72" s="24">
        <f>(V21+V27+V33+V65+V69+V70)/Q72</f>
        <v>5251.4400635492957</v>
      </c>
    </row>
    <row r="73" spans="1:22">
      <c r="A73" s="11" t="s">
        <v>34</v>
      </c>
      <c r="B73" s="87" t="s">
        <v>65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  <c r="Q73" s="72">
        <v>0.02</v>
      </c>
      <c r="R73" s="73"/>
      <c r="S73" s="73"/>
      <c r="T73" s="73"/>
      <c r="U73" s="74"/>
      <c r="V73" s="24">
        <f>V72*Q73</f>
        <v>105.02880127098592</v>
      </c>
    </row>
    <row r="74" spans="1:22">
      <c r="A74" s="11" t="s">
        <v>43</v>
      </c>
      <c r="B74" s="69" t="s">
        <v>66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72">
        <v>7.5999999999999998E-2</v>
      </c>
      <c r="R74" s="73"/>
      <c r="S74" s="73"/>
      <c r="T74" s="73"/>
      <c r="U74" s="74"/>
      <c r="V74" s="24">
        <f>V72*Q74</f>
        <v>399.10944482974645</v>
      </c>
    </row>
    <row r="75" spans="1:22">
      <c r="A75" s="10" t="s">
        <v>44</v>
      </c>
      <c r="B75" s="69" t="s">
        <v>67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72">
        <v>1.6500000000000001E-2</v>
      </c>
      <c r="R75" s="73"/>
      <c r="S75" s="73"/>
      <c r="T75" s="73"/>
      <c r="U75" s="74"/>
      <c r="V75" s="24">
        <f>V72*Q75</f>
        <v>86.648761048563387</v>
      </c>
    </row>
    <row r="76" spans="1:22">
      <c r="A76" s="75" t="s">
        <v>23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30">
        <f>V69+V70+V71</f>
        <v>1014.2400635492957</v>
      </c>
    </row>
    <row r="78" spans="1:22">
      <c r="A78" s="57" t="s">
        <v>45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22">
      <c r="A79" s="75" t="s">
        <v>46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31" t="s">
        <v>10</v>
      </c>
    </row>
    <row r="80" spans="1:22">
      <c r="A80" s="10" t="s">
        <v>47</v>
      </c>
      <c r="B80" s="69" t="s">
        <v>48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1"/>
      <c r="V80" s="24">
        <f>V21</f>
        <v>4237.2</v>
      </c>
    </row>
    <row r="81" spans="1:25">
      <c r="A81" s="10" t="s">
        <v>1</v>
      </c>
      <c r="B81" s="69" t="s">
        <v>49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1"/>
      <c r="V81" s="24">
        <f>V27</f>
        <v>0</v>
      </c>
      <c r="Y81" s="51" t="s">
        <v>63</v>
      </c>
    </row>
    <row r="82" spans="1:25">
      <c r="A82" s="10" t="s">
        <v>2</v>
      </c>
      <c r="B82" s="69" t="s">
        <v>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1"/>
      <c r="V82" s="24">
        <f>V33</f>
        <v>0</v>
      </c>
      <c r="Y82" s="51" t="s">
        <v>63</v>
      </c>
    </row>
    <row r="83" spans="1:25" ht="18" customHeight="1">
      <c r="A83" s="10" t="s">
        <v>11</v>
      </c>
      <c r="B83" s="69" t="s">
        <v>50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1"/>
      <c r="V83" s="24">
        <f>V65</f>
        <v>0</v>
      </c>
      <c r="Y83" s="51" t="s">
        <v>63</v>
      </c>
    </row>
    <row r="84" spans="1:25" ht="18.75" customHeight="1">
      <c r="A84" s="78" t="s">
        <v>51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80"/>
      <c r="V84" s="24">
        <f>SUM(V80:V83)</f>
        <v>4237.2</v>
      </c>
      <c r="Y84" s="50" t="s">
        <v>63</v>
      </c>
    </row>
    <row r="85" spans="1:25" ht="21" customHeight="1">
      <c r="A85" s="10" t="s">
        <v>12</v>
      </c>
      <c r="B85" s="69" t="s">
        <v>52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1"/>
      <c r="V85" s="24">
        <f>V76</f>
        <v>1014.2400635492957</v>
      </c>
      <c r="Y85" s="51" t="s">
        <v>63</v>
      </c>
    </row>
    <row r="86" spans="1:25" ht="17.25" customHeight="1">
      <c r="A86" s="58" t="s">
        <v>71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60"/>
      <c r="V86" s="20">
        <f>SUM(V84:V85)</f>
        <v>5251.4400635492957</v>
      </c>
      <c r="Y86" s="51" t="s">
        <v>63</v>
      </c>
    </row>
    <row r="87" spans="1:25">
      <c r="Y87" s="51" t="s">
        <v>63</v>
      </c>
    </row>
    <row r="88" spans="1:25">
      <c r="Y88" s="51" t="s">
        <v>63</v>
      </c>
    </row>
    <row r="89" spans="1:25">
      <c r="A89" s="57" t="s">
        <v>56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Y89" s="50" t="s">
        <v>63</v>
      </c>
    </row>
    <row r="90" spans="1:25">
      <c r="A90" s="58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60"/>
      <c r="Y90" s="52" t="s">
        <v>63</v>
      </c>
    </row>
    <row r="91" spans="1:25" ht="31.5">
      <c r="A91" s="43" t="s">
        <v>54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61" t="s">
        <v>59</v>
      </c>
      <c r="S91" s="62"/>
      <c r="T91" s="61" t="s">
        <v>60</v>
      </c>
      <c r="U91" s="63"/>
      <c r="V91" s="45" t="s">
        <v>61</v>
      </c>
    </row>
    <row r="92" spans="1:25">
      <c r="A92" s="46" t="s">
        <v>47</v>
      </c>
      <c r="B92" s="64" t="s">
        <v>62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6">
        <f>M13</f>
        <v>1</v>
      </c>
      <c r="S92" s="66"/>
      <c r="T92" s="67">
        <f>V86</f>
        <v>5251.4400635492957</v>
      </c>
      <c r="U92" s="68"/>
      <c r="V92" s="17">
        <f>T92*R92</f>
        <v>5251.4400635492957</v>
      </c>
    </row>
    <row r="93" spans="1:25">
      <c r="A93" s="46" t="s">
        <v>2</v>
      </c>
      <c r="B93" s="53" t="s">
        <v>73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17">
        <f>V92*12</f>
        <v>63017.280762591545</v>
      </c>
    </row>
    <row r="94" spans="1:25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8"/>
    </row>
    <row r="96" spans="1:25" ht="49.5" customHeight="1">
      <c r="A96" s="56" t="s">
        <v>72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</row>
    <row r="98" spans="1:22">
      <c r="A98" s="34" t="s">
        <v>63</v>
      </c>
    </row>
    <row r="99" spans="1:22">
      <c r="V99" s="51" t="s">
        <v>63</v>
      </c>
    </row>
    <row r="100" spans="1:22">
      <c r="V100" s="51" t="s">
        <v>63</v>
      </c>
    </row>
    <row r="101" spans="1:22">
      <c r="V101" s="51" t="s">
        <v>63</v>
      </c>
    </row>
    <row r="102" spans="1:22">
      <c r="V102" s="50" t="s">
        <v>63</v>
      </c>
    </row>
    <row r="103" spans="1:22">
      <c r="V103" s="51" t="s">
        <v>63</v>
      </c>
    </row>
    <row r="104" spans="1:22">
      <c r="V104" s="51" t="s">
        <v>63</v>
      </c>
    </row>
    <row r="105" spans="1:22">
      <c r="V105" s="51" t="s">
        <v>63</v>
      </c>
    </row>
    <row r="106" spans="1:22">
      <c r="V106" s="51" t="s">
        <v>63</v>
      </c>
    </row>
    <row r="107" spans="1:22">
      <c r="V107" s="50" t="s">
        <v>63</v>
      </c>
    </row>
    <row r="108" spans="1:22">
      <c r="V108" s="51" t="s">
        <v>63</v>
      </c>
    </row>
  </sheetData>
  <mergeCells count="93">
    <mergeCell ref="A10:V10"/>
    <mergeCell ref="A1:V1"/>
    <mergeCell ref="A2:V2"/>
    <mergeCell ref="A4:V4"/>
    <mergeCell ref="A6:V6"/>
    <mergeCell ref="A8:V8"/>
    <mergeCell ref="B20:P20"/>
    <mergeCell ref="Q20:U20"/>
    <mergeCell ref="A12:F12"/>
    <mergeCell ref="G12:L12"/>
    <mergeCell ref="M12:V12"/>
    <mergeCell ref="A13:F13"/>
    <mergeCell ref="G13:L13"/>
    <mergeCell ref="M13:V13"/>
    <mergeCell ref="A16:V16"/>
    <mergeCell ref="B18:P18"/>
    <mergeCell ref="Q18:U18"/>
    <mergeCell ref="B19:P19"/>
    <mergeCell ref="Q19:U19"/>
    <mergeCell ref="B38:P38"/>
    <mergeCell ref="Q38:U38"/>
    <mergeCell ref="B21:U21"/>
    <mergeCell ref="A23:V23"/>
    <mergeCell ref="B25:U25"/>
    <mergeCell ref="B26:O26"/>
    <mergeCell ref="A27:U27"/>
    <mergeCell ref="A29:V29"/>
    <mergeCell ref="B31:U31"/>
    <mergeCell ref="B32:U32"/>
    <mergeCell ref="A33:U33"/>
    <mergeCell ref="A35:V35"/>
    <mergeCell ref="A37:V37"/>
    <mergeCell ref="A50:U50"/>
    <mergeCell ref="B39:P39"/>
    <mergeCell ref="Q39:U39"/>
    <mergeCell ref="A40:P40"/>
    <mergeCell ref="Q40:U40"/>
    <mergeCell ref="A42:V42"/>
    <mergeCell ref="B43:U43"/>
    <mergeCell ref="B44:U44"/>
    <mergeCell ref="A45:U45"/>
    <mergeCell ref="A47:V47"/>
    <mergeCell ref="B48:U48"/>
    <mergeCell ref="B49:U49"/>
    <mergeCell ref="B64:U64"/>
    <mergeCell ref="A52:V52"/>
    <mergeCell ref="B53:U53"/>
    <mergeCell ref="B54:U54"/>
    <mergeCell ref="A55:U55"/>
    <mergeCell ref="A57:V57"/>
    <mergeCell ref="B58:U58"/>
    <mergeCell ref="B59:P59"/>
    <mergeCell ref="Q59:U59"/>
    <mergeCell ref="A60:U60"/>
    <mergeCell ref="A62:V62"/>
    <mergeCell ref="B63:U63"/>
    <mergeCell ref="A65:U65"/>
    <mergeCell ref="A67:V67"/>
    <mergeCell ref="B68:P68"/>
    <mergeCell ref="Q68:U68"/>
    <mergeCell ref="B69:P69"/>
    <mergeCell ref="Q69:U69"/>
    <mergeCell ref="B70:P70"/>
    <mergeCell ref="Q70:U70"/>
    <mergeCell ref="B71:P71"/>
    <mergeCell ref="Q71:U71"/>
    <mergeCell ref="B72:P72"/>
    <mergeCell ref="Q72:U72"/>
    <mergeCell ref="B73:P73"/>
    <mergeCell ref="Q73:U73"/>
    <mergeCell ref="B74:P74"/>
    <mergeCell ref="Q74:U74"/>
    <mergeCell ref="B75:P75"/>
    <mergeCell ref="Q75:U75"/>
    <mergeCell ref="A90:V90"/>
    <mergeCell ref="A76:U76"/>
    <mergeCell ref="A78:V78"/>
    <mergeCell ref="A79:U79"/>
    <mergeCell ref="B80:U80"/>
    <mergeCell ref="B81:U81"/>
    <mergeCell ref="B82:U82"/>
    <mergeCell ref="B83:U83"/>
    <mergeCell ref="A84:U84"/>
    <mergeCell ref="B85:U85"/>
    <mergeCell ref="A86:U86"/>
    <mergeCell ref="A89:V89"/>
    <mergeCell ref="A96:V96"/>
    <mergeCell ref="R91:S91"/>
    <mergeCell ref="T91:U91"/>
    <mergeCell ref="B92:Q92"/>
    <mergeCell ref="R92:S92"/>
    <mergeCell ref="T92:U92"/>
    <mergeCell ref="B93:U9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8"/>
  <sheetViews>
    <sheetView topLeftCell="A76" workbookViewId="0">
      <selection activeCell="P107" sqref="P107"/>
    </sheetView>
  </sheetViews>
  <sheetFormatPr defaultRowHeight="15.75"/>
  <cols>
    <col min="1" max="1" width="19.28515625" style="1" customWidth="1"/>
    <col min="2" max="3" width="3.28515625" style="1" customWidth="1"/>
    <col min="4" max="4" width="3.5703125" style="1" customWidth="1"/>
    <col min="5" max="5" width="2.85546875" style="1" customWidth="1"/>
    <col min="6" max="6" width="3.28515625" style="1" customWidth="1"/>
    <col min="7" max="7" width="6.85546875" style="1" customWidth="1"/>
    <col min="8" max="8" width="3" style="1" customWidth="1"/>
    <col min="9" max="9" width="2.140625" style="1" customWidth="1"/>
    <col min="10" max="10" width="2.28515625" style="1" customWidth="1"/>
    <col min="11" max="11" width="2.140625" style="1" customWidth="1"/>
    <col min="12" max="12" width="4.7109375" style="1" customWidth="1"/>
    <col min="13" max="13" width="3.140625" style="1" customWidth="1"/>
    <col min="14" max="14" width="2.7109375" style="1" customWidth="1"/>
    <col min="15" max="15" width="9.85546875" style="1" customWidth="1"/>
    <col min="16" max="16" width="12.85546875" style="1" customWidth="1"/>
    <col min="17" max="18" width="9.140625" style="1"/>
    <col min="19" max="21" width="9.140625" style="1" customWidth="1"/>
    <col min="22" max="22" width="18.140625" style="1" customWidth="1"/>
    <col min="23" max="24" width="9.140625" style="1"/>
    <col min="25" max="25" width="16.7109375" style="1" customWidth="1"/>
    <col min="26" max="16384" width="9.140625" style="1"/>
  </cols>
  <sheetData>
    <row r="1" spans="1:24">
      <c r="A1" s="128" t="s">
        <v>68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4">
      <c r="A2" s="128" t="s">
        <v>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4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t="s">
        <v>63</v>
      </c>
    </row>
    <row r="4" spans="1:24">
      <c r="A4" s="116" t="s">
        <v>86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4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X5" s="41"/>
    </row>
    <row r="6" spans="1:24">
      <c r="A6" s="131" t="s">
        <v>78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</row>
    <row r="8" spans="1:24">
      <c r="A8" s="116" t="s">
        <v>77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</row>
    <row r="9" spans="1:24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X9" s="39"/>
    </row>
    <row r="10" spans="1:24">
      <c r="A10" s="116" t="s">
        <v>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4">
      <c r="A12" s="58" t="s">
        <v>4</v>
      </c>
      <c r="B12" s="59"/>
      <c r="C12" s="59"/>
      <c r="D12" s="59"/>
      <c r="E12" s="59"/>
      <c r="F12" s="60"/>
      <c r="G12" s="58" t="s">
        <v>5</v>
      </c>
      <c r="H12" s="59"/>
      <c r="I12" s="59"/>
      <c r="J12" s="59"/>
      <c r="K12" s="59"/>
      <c r="L12" s="60"/>
      <c r="M12" s="58" t="s">
        <v>6</v>
      </c>
      <c r="N12" s="59"/>
      <c r="O12" s="59"/>
      <c r="P12" s="59"/>
      <c r="Q12" s="59"/>
      <c r="R12" s="59"/>
      <c r="S12" s="59"/>
      <c r="T12" s="59"/>
      <c r="U12" s="59"/>
      <c r="V12" s="60"/>
    </row>
    <row r="13" spans="1:24" s="14" customFormat="1">
      <c r="A13" s="122" t="s">
        <v>69</v>
      </c>
      <c r="B13" s="123"/>
      <c r="C13" s="123"/>
      <c r="D13" s="123"/>
      <c r="E13" s="123"/>
      <c r="F13" s="124"/>
      <c r="G13" s="125" t="s">
        <v>64</v>
      </c>
      <c r="H13" s="126"/>
      <c r="I13" s="126"/>
      <c r="J13" s="126"/>
      <c r="K13" s="126"/>
      <c r="L13" s="127"/>
      <c r="M13" s="125">
        <v>1</v>
      </c>
      <c r="N13" s="126"/>
      <c r="O13" s="126"/>
      <c r="P13" s="126"/>
      <c r="Q13" s="126"/>
      <c r="R13" s="126"/>
      <c r="S13" s="126"/>
      <c r="T13" s="126"/>
      <c r="U13" s="126"/>
      <c r="V13" s="127"/>
    </row>
    <row r="14" spans="1:24">
      <c r="A14" s="1" t="s">
        <v>76</v>
      </c>
    </row>
    <row r="16" spans="1:24">
      <c r="A16" s="116" t="s">
        <v>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spans="1:2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>
      <c r="A18" s="45">
        <v>1</v>
      </c>
      <c r="B18" s="58" t="s">
        <v>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96" t="s">
        <v>80</v>
      </c>
      <c r="R18" s="110"/>
      <c r="S18" s="110"/>
      <c r="T18" s="110"/>
      <c r="U18" s="111"/>
      <c r="V18" s="45" t="s">
        <v>10</v>
      </c>
    </row>
    <row r="19" spans="1:22">
      <c r="A19" s="10" t="s">
        <v>90</v>
      </c>
      <c r="B19" s="69" t="s">
        <v>87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1"/>
      <c r="Q19" s="78" t="s">
        <v>79</v>
      </c>
      <c r="R19" s="102"/>
      <c r="S19" s="102"/>
      <c r="T19" s="102"/>
      <c r="U19" s="103"/>
      <c r="V19" s="24">
        <v>4500</v>
      </c>
    </row>
    <row r="20" spans="1:22" ht="37.5" customHeight="1">
      <c r="A20" s="12"/>
      <c r="B20" s="70" t="s">
        <v>91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101"/>
      <c r="R20" s="118"/>
      <c r="S20" s="118"/>
      <c r="T20" s="118"/>
      <c r="U20" s="119"/>
      <c r="V20" s="13"/>
    </row>
    <row r="21" spans="1:22">
      <c r="A21" s="19"/>
      <c r="B21" s="120" t="s">
        <v>55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20">
        <f>V19</f>
        <v>4500</v>
      </c>
    </row>
    <row r="22" spans="1:2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</row>
    <row r="23" spans="1:22">
      <c r="A23" s="116" t="s">
        <v>13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</row>
    <row r="25" spans="1:22">
      <c r="A25" s="45">
        <v>2</v>
      </c>
      <c r="B25" s="58" t="s">
        <v>14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60"/>
      <c r="V25" s="45" t="s">
        <v>10</v>
      </c>
    </row>
    <row r="26" spans="1:22" s="8" customFormat="1">
      <c r="A26" s="10" t="s">
        <v>63</v>
      </c>
      <c r="B26" s="69" t="s">
        <v>63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27" t="s">
        <v>63</v>
      </c>
      <c r="Q26" s="28" t="s">
        <v>63</v>
      </c>
      <c r="R26" s="27" t="s">
        <v>63</v>
      </c>
      <c r="S26" s="28" t="s">
        <v>63</v>
      </c>
      <c r="T26" s="42"/>
      <c r="U26" s="47"/>
      <c r="V26" s="29" t="s">
        <v>63</v>
      </c>
    </row>
    <row r="27" spans="1:22">
      <c r="A27" s="75" t="s">
        <v>15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/>
      <c r="V27" s="30">
        <f>SUM(V26:V26)</f>
        <v>0</v>
      </c>
    </row>
    <row r="29" spans="1:22">
      <c r="A29" s="116" t="s">
        <v>16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1" spans="1:22">
      <c r="A31" s="31">
        <v>3</v>
      </c>
      <c r="B31" s="75" t="s">
        <v>17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7"/>
      <c r="V31" s="31" t="s">
        <v>10</v>
      </c>
    </row>
    <row r="32" spans="1:22" s="7" customFormat="1">
      <c r="A32" s="15" t="s">
        <v>63</v>
      </c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5"/>
      <c r="V32" s="25"/>
    </row>
    <row r="33" spans="1:22">
      <c r="A33" s="58" t="s">
        <v>18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  <c r="V33" s="20">
        <f>SUM(V32:V32)</f>
        <v>0</v>
      </c>
    </row>
    <row r="35" spans="1:22">
      <c r="A35" s="116" t="s">
        <v>19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</row>
    <row r="37" spans="1:22">
      <c r="A37" s="104" t="s">
        <v>20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</row>
    <row r="38" spans="1:22">
      <c r="A38" s="45" t="s">
        <v>21</v>
      </c>
      <c r="B38" s="96" t="s">
        <v>22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8"/>
      <c r="Q38" s="96" t="s">
        <v>9</v>
      </c>
      <c r="R38" s="110"/>
      <c r="S38" s="110"/>
      <c r="T38" s="110"/>
      <c r="U38" s="111"/>
      <c r="V38" s="21" t="s">
        <v>10</v>
      </c>
    </row>
    <row r="39" spans="1:22">
      <c r="A39" s="6" t="s">
        <v>63</v>
      </c>
      <c r="B39" s="69" t="s">
        <v>63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72" t="s">
        <v>63</v>
      </c>
      <c r="R39" s="108"/>
      <c r="S39" s="108"/>
      <c r="T39" s="108"/>
      <c r="U39" s="109"/>
      <c r="V39" s="24" t="s">
        <v>63</v>
      </c>
    </row>
    <row r="40" spans="1:22">
      <c r="A40" s="58" t="s">
        <v>23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112">
        <f>SUM(Q39:Q39)</f>
        <v>0</v>
      </c>
      <c r="R40" s="110"/>
      <c r="S40" s="110"/>
      <c r="T40" s="110"/>
      <c r="U40" s="111"/>
      <c r="V40" s="18">
        <f>SUM(V39:V39)</f>
        <v>0</v>
      </c>
    </row>
    <row r="42" spans="1:22">
      <c r="A42" s="104" t="s">
        <v>24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</row>
    <row r="43" spans="1:22">
      <c r="A43" s="45" t="s">
        <v>25</v>
      </c>
      <c r="B43" s="58" t="s">
        <v>26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45" t="s">
        <v>10</v>
      </c>
    </row>
    <row r="44" spans="1:22">
      <c r="A44" s="10" t="s">
        <v>63</v>
      </c>
      <c r="B44" s="69" t="s">
        <v>63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1"/>
      <c r="V44" s="26" t="s">
        <v>63</v>
      </c>
    </row>
    <row r="45" spans="1:22">
      <c r="A45" s="58" t="s">
        <v>23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60"/>
      <c r="V45" s="23">
        <f>SUM(V44:V44)</f>
        <v>0</v>
      </c>
    </row>
    <row r="47" spans="1:22">
      <c r="A47" s="104" t="s">
        <v>27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>
      <c r="A48" s="45" t="s">
        <v>28</v>
      </c>
      <c r="B48" s="58" t="s">
        <v>29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0"/>
      <c r="V48" s="45" t="s">
        <v>10</v>
      </c>
    </row>
    <row r="49" spans="1:22">
      <c r="A49" s="10" t="s">
        <v>63</v>
      </c>
      <c r="B49" s="69" t="s">
        <v>63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1"/>
      <c r="V49" s="26" t="s">
        <v>63</v>
      </c>
    </row>
    <row r="50" spans="1:22">
      <c r="A50" s="75" t="s">
        <v>23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7"/>
      <c r="V50" s="32">
        <f>SUM(V49:V49)</f>
        <v>0</v>
      </c>
    </row>
    <row r="52" spans="1:22">
      <c r="A52" s="104" t="s">
        <v>30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1:22">
      <c r="A53" s="31" t="s">
        <v>31</v>
      </c>
      <c r="B53" s="75" t="s">
        <v>32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7"/>
      <c r="V53" s="31" t="s">
        <v>10</v>
      </c>
    </row>
    <row r="54" spans="1:22">
      <c r="A54" s="10" t="s">
        <v>63</v>
      </c>
      <c r="B54" s="69" t="s">
        <v>63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26" t="s">
        <v>63</v>
      </c>
    </row>
    <row r="55" spans="1:22">
      <c r="A55" s="58" t="s">
        <v>23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0"/>
      <c r="V55" s="23">
        <v>0</v>
      </c>
    </row>
    <row r="57" spans="1:22">
      <c r="A57" s="104" t="s">
        <v>35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>
      <c r="A58" s="3" t="s">
        <v>36</v>
      </c>
      <c r="B58" s="105" t="s">
        <v>37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7"/>
      <c r="V58" s="3" t="s">
        <v>10</v>
      </c>
    </row>
    <row r="59" spans="1:22">
      <c r="A59" s="10" t="s">
        <v>63</v>
      </c>
      <c r="B59" s="99" t="s">
        <v>63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1" t="s">
        <v>63</v>
      </c>
      <c r="R59" s="102"/>
      <c r="S59" s="102"/>
      <c r="T59" s="102"/>
      <c r="U59" s="103"/>
      <c r="V59" s="26" t="s">
        <v>63</v>
      </c>
    </row>
    <row r="60" spans="1:22">
      <c r="A60" s="75" t="s">
        <v>23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32">
        <v>0</v>
      </c>
    </row>
    <row r="62" spans="1:22">
      <c r="A62" s="57" t="s">
        <v>74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</row>
    <row r="63" spans="1:22">
      <c r="A63" s="31">
        <v>4</v>
      </c>
      <c r="B63" s="75" t="s">
        <v>38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7"/>
      <c r="V63" s="31" t="s">
        <v>10</v>
      </c>
    </row>
    <row r="64" spans="1:22">
      <c r="A64" s="10" t="s">
        <v>63</v>
      </c>
      <c r="B64" s="69" t="s">
        <v>63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1"/>
      <c r="V64" s="22" t="s">
        <v>63</v>
      </c>
    </row>
    <row r="65" spans="1:22">
      <c r="A65" s="58" t="s">
        <v>23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23">
        <f>SUM(V64:V64)</f>
        <v>0</v>
      </c>
    </row>
    <row r="67" spans="1:22">
      <c r="A67" s="57" t="s">
        <v>39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</row>
    <row r="68" spans="1:22">
      <c r="A68" s="45">
        <v>5</v>
      </c>
      <c r="B68" s="96" t="s">
        <v>40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  <c r="Q68" s="96" t="s">
        <v>9</v>
      </c>
      <c r="R68" s="97"/>
      <c r="S68" s="97"/>
      <c r="T68" s="97"/>
      <c r="U68" s="98"/>
      <c r="V68" s="21" t="s">
        <v>10</v>
      </c>
    </row>
    <row r="69" spans="1:22" s="9" customFormat="1">
      <c r="A69" s="16" t="s">
        <v>0</v>
      </c>
      <c r="B69" s="81" t="s">
        <v>57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  <c r="Q69" s="84">
        <v>0.03</v>
      </c>
      <c r="R69" s="85"/>
      <c r="S69" s="85"/>
      <c r="T69" s="85"/>
      <c r="U69" s="86"/>
      <c r="V69" s="33">
        <f>(V21+V27+V33+V65)*Q69</f>
        <v>135</v>
      </c>
    </row>
    <row r="70" spans="1:22" s="9" customFormat="1">
      <c r="A70" s="16" t="s">
        <v>1</v>
      </c>
      <c r="B70" s="81" t="s">
        <v>58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84">
        <v>6.7900000000000002E-2</v>
      </c>
      <c r="R70" s="85"/>
      <c r="S70" s="85"/>
      <c r="T70" s="85"/>
      <c r="U70" s="86"/>
      <c r="V70" s="33">
        <f>(V19+V27+V33+V65+V69)*Q70</f>
        <v>314.7165</v>
      </c>
    </row>
    <row r="71" spans="1:22">
      <c r="A71" s="10" t="s">
        <v>2</v>
      </c>
      <c r="B71" s="87" t="s">
        <v>41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  <c r="Q71" s="90">
        <f>Q73+Q74+Q75</f>
        <v>0.1125</v>
      </c>
      <c r="R71" s="91"/>
      <c r="S71" s="91"/>
      <c r="T71" s="91"/>
      <c r="U71" s="92"/>
      <c r="V71" s="24">
        <f>V73+V74+V75</f>
        <v>627.42885211267617</v>
      </c>
    </row>
    <row r="72" spans="1:22">
      <c r="A72" s="10" t="s">
        <v>33</v>
      </c>
      <c r="B72" s="69" t="s">
        <v>42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93">
        <f>1-Q71</f>
        <v>0.88749999999999996</v>
      </c>
      <c r="R72" s="94"/>
      <c r="S72" s="94"/>
      <c r="T72" s="94"/>
      <c r="U72" s="95"/>
      <c r="V72" s="24">
        <f>(V21+V27+V33+V65+V69+V70)/Q72</f>
        <v>5577.1453521126768</v>
      </c>
    </row>
    <row r="73" spans="1:22">
      <c r="A73" s="11" t="s">
        <v>34</v>
      </c>
      <c r="B73" s="87" t="s">
        <v>65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  <c r="Q73" s="72">
        <v>0.02</v>
      </c>
      <c r="R73" s="73"/>
      <c r="S73" s="73"/>
      <c r="T73" s="73"/>
      <c r="U73" s="74"/>
      <c r="V73" s="24">
        <f>V72*Q73</f>
        <v>111.54290704225355</v>
      </c>
    </row>
    <row r="74" spans="1:22">
      <c r="A74" s="11" t="s">
        <v>43</v>
      </c>
      <c r="B74" s="69" t="s">
        <v>66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72">
        <v>7.5999999999999998E-2</v>
      </c>
      <c r="R74" s="73"/>
      <c r="S74" s="73"/>
      <c r="T74" s="73"/>
      <c r="U74" s="74"/>
      <c r="V74" s="24">
        <f>V72*Q74</f>
        <v>423.86304676056341</v>
      </c>
    </row>
    <row r="75" spans="1:22">
      <c r="A75" s="10" t="s">
        <v>44</v>
      </c>
      <c r="B75" s="69" t="s">
        <v>67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72">
        <v>1.6500000000000001E-2</v>
      </c>
      <c r="R75" s="73"/>
      <c r="S75" s="73"/>
      <c r="T75" s="73"/>
      <c r="U75" s="74"/>
      <c r="V75" s="24">
        <f>V72*Q75</f>
        <v>92.022898309859173</v>
      </c>
    </row>
    <row r="76" spans="1:22">
      <c r="A76" s="75" t="s">
        <v>23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30">
        <f>V69+V70+V71</f>
        <v>1077.1453521126762</v>
      </c>
    </row>
    <row r="78" spans="1:22">
      <c r="A78" s="57" t="s">
        <v>45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22">
      <c r="A79" s="75" t="s">
        <v>46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31" t="s">
        <v>10</v>
      </c>
    </row>
    <row r="80" spans="1:22">
      <c r="A80" s="10" t="s">
        <v>47</v>
      </c>
      <c r="B80" s="69" t="s">
        <v>48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1"/>
      <c r="V80" s="24">
        <f>V21</f>
        <v>4500</v>
      </c>
    </row>
    <row r="81" spans="1:25">
      <c r="A81" s="10" t="s">
        <v>1</v>
      </c>
      <c r="B81" s="69" t="s">
        <v>49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1"/>
      <c r="V81" s="24">
        <f>V27</f>
        <v>0</v>
      </c>
      <c r="Y81" s="51" t="s">
        <v>63</v>
      </c>
    </row>
    <row r="82" spans="1:25">
      <c r="A82" s="10" t="s">
        <v>2</v>
      </c>
      <c r="B82" s="69" t="s">
        <v>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1"/>
      <c r="V82" s="24">
        <f>V33</f>
        <v>0</v>
      </c>
      <c r="Y82" s="51" t="s">
        <v>63</v>
      </c>
    </row>
    <row r="83" spans="1:25" ht="18" customHeight="1">
      <c r="A83" s="10" t="s">
        <v>11</v>
      </c>
      <c r="B83" s="69" t="s">
        <v>50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1"/>
      <c r="V83" s="24">
        <f>V65</f>
        <v>0</v>
      </c>
      <c r="Y83" s="51" t="s">
        <v>63</v>
      </c>
    </row>
    <row r="84" spans="1:25" ht="18.75" customHeight="1">
      <c r="A84" s="78" t="s">
        <v>51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80"/>
      <c r="V84" s="24">
        <f>SUM(V80:V83)</f>
        <v>4500</v>
      </c>
      <c r="Y84" s="50" t="s">
        <v>63</v>
      </c>
    </row>
    <row r="85" spans="1:25" ht="21" customHeight="1">
      <c r="A85" s="10" t="s">
        <v>12</v>
      </c>
      <c r="B85" s="69" t="s">
        <v>52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1"/>
      <c r="V85" s="24">
        <f>V76</f>
        <v>1077.1453521126762</v>
      </c>
      <c r="Y85" s="51" t="s">
        <v>63</v>
      </c>
    </row>
    <row r="86" spans="1:25" ht="17.25" customHeight="1">
      <c r="A86" s="58" t="s">
        <v>71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60"/>
      <c r="V86" s="20">
        <f>SUM(V84:V85)</f>
        <v>5577.1453521126759</v>
      </c>
      <c r="Y86" s="51" t="s">
        <v>63</v>
      </c>
    </row>
    <row r="87" spans="1:25">
      <c r="Y87" s="51" t="s">
        <v>63</v>
      </c>
    </row>
    <row r="88" spans="1:25">
      <c r="Y88" s="51" t="s">
        <v>63</v>
      </c>
    </row>
    <row r="89" spans="1:25">
      <c r="A89" s="57" t="s">
        <v>56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Y89" s="50" t="s">
        <v>63</v>
      </c>
    </row>
    <row r="90" spans="1:25">
      <c r="A90" s="58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60"/>
      <c r="Y90" s="52" t="s">
        <v>63</v>
      </c>
    </row>
    <row r="91" spans="1:25" ht="31.5">
      <c r="A91" s="43" t="s">
        <v>54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61" t="s">
        <v>59</v>
      </c>
      <c r="S91" s="62"/>
      <c r="T91" s="61" t="s">
        <v>60</v>
      </c>
      <c r="U91" s="63"/>
      <c r="V91" s="45" t="s">
        <v>61</v>
      </c>
    </row>
    <row r="92" spans="1:25">
      <c r="A92" s="46" t="s">
        <v>47</v>
      </c>
      <c r="B92" s="64" t="s">
        <v>62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6">
        <f>M13</f>
        <v>1</v>
      </c>
      <c r="S92" s="66"/>
      <c r="T92" s="67">
        <f>V86</f>
        <v>5577.1453521126759</v>
      </c>
      <c r="U92" s="68"/>
      <c r="V92" s="17">
        <f>T92*R92</f>
        <v>5577.1453521126759</v>
      </c>
    </row>
    <row r="93" spans="1:25">
      <c r="A93" s="46" t="s">
        <v>2</v>
      </c>
      <c r="B93" s="53" t="s">
        <v>73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17">
        <f>V92*12</f>
        <v>66925.744225352115</v>
      </c>
    </row>
    <row r="94" spans="1:25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8"/>
    </row>
    <row r="96" spans="1:25" ht="49.5" customHeight="1">
      <c r="A96" s="56" t="s">
        <v>72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</row>
    <row r="98" spans="1:22">
      <c r="A98" s="34" t="s">
        <v>63</v>
      </c>
    </row>
    <row r="99" spans="1:22">
      <c r="V99" s="51" t="s">
        <v>63</v>
      </c>
    </row>
    <row r="100" spans="1:22">
      <c r="V100" s="51" t="s">
        <v>63</v>
      </c>
    </row>
    <row r="101" spans="1:22">
      <c r="V101" s="51" t="s">
        <v>63</v>
      </c>
    </row>
    <row r="102" spans="1:22">
      <c r="V102" s="50" t="s">
        <v>63</v>
      </c>
    </row>
    <row r="103" spans="1:22">
      <c r="V103" s="51" t="s">
        <v>63</v>
      </c>
    </row>
    <row r="104" spans="1:22">
      <c r="V104" s="51" t="s">
        <v>63</v>
      </c>
    </row>
    <row r="105" spans="1:22">
      <c r="V105" s="51" t="s">
        <v>63</v>
      </c>
    </row>
    <row r="106" spans="1:22">
      <c r="V106" s="51" t="s">
        <v>63</v>
      </c>
    </row>
    <row r="107" spans="1:22">
      <c r="V107" s="50" t="s">
        <v>63</v>
      </c>
    </row>
    <row r="108" spans="1:22">
      <c r="V108" s="51" t="s">
        <v>63</v>
      </c>
    </row>
  </sheetData>
  <mergeCells count="93">
    <mergeCell ref="A10:V10"/>
    <mergeCell ref="A1:V1"/>
    <mergeCell ref="A2:V2"/>
    <mergeCell ref="A4:V4"/>
    <mergeCell ref="A6:V6"/>
    <mergeCell ref="A8:V8"/>
    <mergeCell ref="B20:P20"/>
    <mergeCell ref="Q20:U20"/>
    <mergeCell ref="A12:F12"/>
    <mergeCell ref="G12:L12"/>
    <mergeCell ref="M12:V12"/>
    <mergeCell ref="A13:F13"/>
    <mergeCell ref="G13:L13"/>
    <mergeCell ref="M13:V13"/>
    <mergeCell ref="A16:V16"/>
    <mergeCell ref="B18:P18"/>
    <mergeCell ref="Q18:U18"/>
    <mergeCell ref="B19:P19"/>
    <mergeCell ref="Q19:U19"/>
    <mergeCell ref="B38:P38"/>
    <mergeCell ref="Q38:U38"/>
    <mergeCell ref="B21:U21"/>
    <mergeCell ref="A23:V23"/>
    <mergeCell ref="B25:U25"/>
    <mergeCell ref="B26:O26"/>
    <mergeCell ref="A27:U27"/>
    <mergeCell ref="A29:V29"/>
    <mergeCell ref="B31:U31"/>
    <mergeCell ref="B32:U32"/>
    <mergeCell ref="A33:U33"/>
    <mergeCell ref="A35:V35"/>
    <mergeCell ref="A37:V37"/>
    <mergeCell ref="A50:U50"/>
    <mergeCell ref="B39:P39"/>
    <mergeCell ref="Q39:U39"/>
    <mergeCell ref="A40:P40"/>
    <mergeCell ref="Q40:U40"/>
    <mergeCell ref="A42:V42"/>
    <mergeCell ref="B43:U43"/>
    <mergeCell ref="B44:U44"/>
    <mergeCell ref="A45:U45"/>
    <mergeCell ref="A47:V47"/>
    <mergeCell ref="B48:U48"/>
    <mergeCell ref="B49:U49"/>
    <mergeCell ref="B64:U64"/>
    <mergeCell ref="A52:V52"/>
    <mergeCell ref="B53:U53"/>
    <mergeCell ref="B54:U54"/>
    <mergeCell ref="A55:U55"/>
    <mergeCell ref="A57:V57"/>
    <mergeCell ref="B58:U58"/>
    <mergeCell ref="B59:P59"/>
    <mergeCell ref="Q59:U59"/>
    <mergeCell ref="A60:U60"/>
    <mergeCell ref="A62:V62"/>
    <mergeCell ref="B63:U63"/>
    <mergeCell ref="A65:U65"/>
    <mergeCell ref="A67:V67"/>
    <mergeCell ref="B68:P68"/>
    <mergeCell ref="Q68:U68"/>
    <mergeCell ref="B69:P69"/>
    <mergeCell ref="Q69:U69"/>
    <mergeCell ref="B70:P70"/>
    <mergeCell ref="Q70:U70"/>
    <mergeCell ref="B71:P71"/>
    <mergeCell ref="Q71:U71"/>
    <mergeCell ref="B72:P72"/>
    <mergeCell ref="Q72:U72"/>
    <mergeCell ref="B73:P73"/>
    <mergeCell ref="Q73:U73"/>
    <mergeCell ref="B74:P74"/>
    <mergeCell ref="Q74:U74"/>
    <mergeCell ref="B75:P75"/>
    <mergeCell ref="Q75:U75"/>
    <mergeCell ref="A90:V90"/>
    <mergeCell ref="A76:U76"/>
    <mergeCell ref="A78:V78"/>
    <mergeCell ref="A79:U79"/>
    <mergeCell ref="B80:U80"/>
    <mergeCell ref="B81:U81"/>
    <mergeCell ref="B82:U82"/>
    <mergeCell ref="B83:U83"/>
    <mergeCell ref="A84:U84"/>
    <mergeCell ref="B85:U85"/>
    <mergeCell ref="A86:U86"/>
    <mergeCell ref="A89:V89"/>
    <mergeCell ref="A96:V96"/>
    <mergeCell ref="R91:S91"/>
    <mergeCell ref="T91:U91"/>
    <mergeCell ref="B92:Q92"/>
    <mergeCell ref="R92:S92"/>
    <mergeCell ref="T92:U92"/>
    <mergeCell ref="B93:U9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8"/>
  <sheetViews>
    <sheetView tabSelected="1" topLeftCell="A79" workbookViewId="0">
      <selection activeCell="V20" sqref="V20"/>
    </sheetView>
  </sheetViews>
  <sheetFormatPr defaultRowHeight="15.75"/>
  <cols>
    <col min="1" max="1" width="19.28515625" style="1" customWidth="1"/>
    <col min="2" max="3" width="3.28515625" style="1" customWidth="1"/>
    <col min="4" max="4" width="3.5703125" style="1" customWidth="1"/>
    <col min="5" max="5" width="2.85546875" style="1" customWidth="1"/>
    <col min="6" max="6" width="3.28515625" style="1" customWidth="1"/>
    <col min="7" max="7" width="6.85546875" style="1" customWidth="1"/>
    <col min="8" max="8" width="3" style="1" customWidth="1"/>
    <col min="9" max="9" width="2.140625" style="1" customWidth="1"/>
    <col min="10" max="10" width="2.28515625" style="1" customWidth="1"/>
    <col min="11" max="11" width="2.140625" style="1" customWidth="1"/>
    <col min="12" max="12" width="4.7109375" style="1" customWidth="1"/>
    <col min="13" max="13" width="3.140625" style="1" customWidth="1"/>
    <col min="14" max="14" width="2.7109375" style="1" customWidth="1"/>
    <col min="15" max="15" width="9.85546875" style="1" customWidth="1"/>
    <col min="16" max="16" width="12.85546875" style="1" customWidth="1"/>
    <col min="17" max="18" width="9.140625" style="1"/>
    <col min="19" max="21" width="9.140625" style="1" customWidth="1"/>
    <col min="22" max="22" width="18.140625" style="1" customWidth="1"/>
    <col min="23" max="24" width="9.140625" style="1"/>
    <col min="25" max="25" width="16.7109375" style="1" customWidth="1"/>
    <col min="26" max="16384" width="9.140625" style="1"/>
  </cols>
  <sheetData>
    <row r="1" spans="1:24">
      <c r="A1" s="128" t="s">
        <v>68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4">
      <c r="A2" s="128" t="s">
        <v>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4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t="s">
        <v>63</v>
      </c>
    </row>
    <row r="4" spans="1:24">
      <c r="A4" s="116" t="s">
        <v>92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4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X5" s="41"/>
    </row>
    <row r="6" spans="1:24">
      <c r="A6" s="131" t="s">
        <v>78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</row>
    <row r="8" spans="1:24">
      <c r="A8" s="116" t="s">
        <v>77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</row>
    <row r="9" spans="1:24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X9" s="39"/>
    </row>
    <row r="10" spans="1:24">
      <c r="A10" s="116" t="s">
        <v>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4">
      <c r="A12" s="58" t="s">
        <v>4</v>
      </c>
      <c r="B12" s="59"/>
      <c r="C12" s="59"/>
      <c r="D12" s="59"/>
      <c r="E12" s="59"/>
      <c r="F12" s="60"/>
      <c r="G12" s="58" t="s">
        <v>5</v>
      </c>
      <c r="H12" s="59"/>
      <c r="I12" s="59"/>
      <c r="J12" s="59"/>
      <c r="K12" s="59"/>
      <c r="L12" s="60"/>
      <c r="M12" s="58" t="s">
        <v>6</v>
      </c>
      <c r="N12" s="59"/>
      <c r="O12" s="59"/>
      <c r="P12" s="59"/>
      <c r="Q12" s="59"/>
      <c r="R12" s="59"/>
      <c r="S12" s="59"/>
      <c r="T12" s="59"/>
      <c r="U12" s="59"/>
      <c r="V12" s="60"/>
    </row>
    <row r="13" spans="1:24" s="14" customFormat="1">
      <c r="A13" s="122" t="s">
        <v>69</v>
      </c>
      <c r="B13" s="123"/>
      <c r="C13" s="123"/>
      <c r="D13" s="123"/>
      <c r="E13" s="123"/>
      <c r="F13" s="124"/>
      <c r="G13" s="125" t="s">
        <v>64</v>
      </c>
      <c r="H13" s="126"/>
      <c r="I13" s="126"/>
      <c r="J13" s="126"/>
      <c r="K13" s="126"/>
      <c r="L13" s="127"/>
      <c r="M13" s="125">
        <v>1</v>
      </c>
      <c r="N13" s="126"/>
      <c r="O13" s="126"/>
      <c r="P13" s="126"/>
      <c r="Q13" s="126"/>
      <c r="R13" s="126"/>
      <c r="S13" s="126"/>
      <c r="T13" s="126"/>
      <c r="U13" s="126"/>
      <c r="V13" s="127"/>
    </row>
    <row r="14" spans="1:24">
      <c r="A14" s="1" t="s">
        <v>76</v>
      </c>
    </row>
    <row r="16" spans="1:24">
      <c r="A16" s="116" t="s">
        <v>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spans="1:2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>
      <c r="A18" s="45">
        <v>1</v>
      </c>
      <c r="B18" s="58" t="s">
        <v>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96" t="s">
        <v>80</v>
      </c>
      <c r="R18" s="110"/>
      <c r="S18" s="110"/>
      <c r="T18" s="110"/>
      <c r="U18" s="111"/>
      <c r="V18" s="45" t="s">
        <v>10</v>
      </c>
    </row>
    <row r="19" spans="1:22" ht="33.75" customHeight="1">
      <c r="A19" s="10" t="s">
        <v>90</v>
      </c>
      <c r="B19" s="69" t="s">
        <v>94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1"/>
      <c r="Q19" s="78" t="s">
        <v>79</v>
      </c>
      <c r="R19" s="102"/>
      <c r="S19" s="102"/>
      <c r="T19" s="102"/>
      <c r="U19" s="103"/>
      <c r="V19" s="24">
        <v>7650</v>
      </c>
    </row>
    <row r="20" spans="1:22" ht="50.25" customHeight="1">
      <c r="A20" s="12"/>
      <c r="B20" s="70" t="s">
        <v>95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101"/>
      <c r="R20" s="118"/>
      <c r="S20" s="118"/>
      <c r="T20" s="118"/>
      <c r="U20" s="119"/>
      <c r="V20" s="13"/>
    </row>
    <row r="21" spans="1:22">
      <c r="A21" s="19"/>
      <c r="B21" s="120" t="s">
        <v>55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20">
        <f>V19</f>
        <v>7650</v>
      </c>
    </row>
    <row r="22" spans="1:2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</row>
    <row r="23" spans="1:22">
      <c r="A23" s="116" t="s">
        <v>13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</row>
    <row r="25" spans="1:22">
      <c r="A25" s="45">
        <v>2</v>
      </c>
      <c r="B25" s="58" t="s">
        <v>14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60"/>
      <c r="V25" s="45" t="s">
        <v>10</v>
      </c>
    </row>
    <row r="26" spans="1:22" s="8" customFormat="1">
      <c r="A26" s="10" t="s">
        <v>63</v>
      </c>
      <c r="B26" s="69" t="s">
        <v>63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27" t="s">
        <v>63</v>
      </c>
      <c r="Q26" s="28" t="s">
        <v>63</v>
      </c>
      <c r="R26" s="27" t="s">
        <v>63</v>
      </c>
      <c r="S26" s="28" t="s">
        <v>63</v>
      </c>
      <c r="T26" s="42"/>
      <c r="U26" s="47"/>
      <c r="V26" s="29" t="s">
        <v>63</v>
      </c>
    </row>
    <row r="27" spans="1:22">
      <c r="A27" s="75" t="s">
        <v>15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7"/>
      <c r="V27" s="30">
        <f>SUM(V26:V26)</f>
        <v>0</v>
      </c>
    </row>
    <row r="29" spans="1:22">
      <c r="A29" s="116" t="s">
        <v>16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</row>
    <row r="31" spans="1:22">
      <c r="A31" s="31">
        <v>3</v>
      </c>
      <c r="B31" s="75" t="s">
        <v>17</v>
      </c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7"/>
      <c r="V31" s="31" t="s">
        <v>10</v>
      </c>
    </row>
    <row r="32" spans="1:22" s="7" customFormat="1">
      <c r="A32" s="15" t="s">
        <v>63</v>
      </c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5"/>
      <c r="V32" s="25"/>
    </row>
    <row r="33" spans="1:22">
      <c r="A33" s="58" t="s">
        <v>18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  <c r="V33" s="20">
        <f>SUM(V32:V32)</f>
        <v>0</v>
      </c>
    </row>
    <row r="35" spans="1:22">
      <c r="A35" s="116" t="s">
        <v>19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</row>
    <row r="37" spans="1:22">
      <c r="A37" s="104" t="s">
        <v>20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</row>
    <row r="38" spans="1:22">
      <c r="A38" s="45" t="s">
        <v>21</v>
      </c>
      <c r="B38" s="96" t="s">
        <v>22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8"/>
      <c r="Q38" s="96" t="s">
        <v>9</v>
      </c>
      <c r="R38" s="110"/>
      <c r="S38" s="110"/>
      <c r="T38" s="110"/>
      <c r="U38" s="111"/>
      <c r="V38" s="21" t="s">
        <v>10</v>
      </c>
    </row>
    <row r="39" spans="1:22">
      <c r="A39" s="6" t="s">
        <v>63</v>
      </c>
      <c r="B39" s="69" t="s">
        <v>63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1"/>
      <c r="Q39" s="72" t="s">
        <v>63</v>
      </c>
      <c r="R39" s="108"/>
      <c r="S39" s="108"/>
      <c r="T39" s="108"/>
      <c r="U39" s="109"/>
      <c r="V39" s="24" t="s">
        <v>63</v>
      </c>
    </row>
    <row r="40" spans="1:22">
      <c r="A40" s="58" t="s">
        <v>23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112">
        <f>SUM(Q39:Q39)</f>
        <v>0</v>
      </c>
      <c r="R40" s="110"/>
      <c r="S40" s="110"/>
      <c r="T40" s="110"/>
      <c r="U40" s="111"/>
      <c r="V40" s="18">
        <f>SUM(V39:V39)</f>
        <v>0</v>
      </c>
    </row>
    <row r="42" spans="1:22">
      <c r="A42" s="104" t="s">
        <v>24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</row>
    <row r="43" spans="1:22">
      <c r="A43" s="45" t="s">
        <v>25</v>
      </c>
      <c r="B43" s="58" t="s">
        <v>26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45" t="s">
        <v>10</v>
      </c>
    </row>
    <row r="44" spans="1:22">
      <c r="A44" s="10" t="s">
        <v>63</v>
      </c>
      <c r="B44" s="69" t="s">
        <v>63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1"/>
      <c r="V44" s="26" t="s">
        <v>63</v>
      </c>
    </row>
    <row r="45" spans="1:22">
      <c r="A45" s="58" t="s">
        <v>23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60"/>
      <c r="V45" s="23">
        <f>SUM(V44:V44)</f>
        <v>0</v>
      </c>
    </row>
    <row r="47" spans="1:22">
      <c r="A47" s="104" t="s">
        <v>27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>
      <c r="A48" s="45" t="s">
        <v>28</v>
      </c>
      <c r="B48" s="58" t="s">
        <v>29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0"/>
      <c r="V48" s="45" t="s">
        <v>10</v>
      </c>
    </row>
    <row r="49" spans="1:22">
      <c r="A49" s="10" t="s">
        <v>63</v>
      </c>
      <c r="B49" s="69" t="s">
        <v>63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1"/>
      <c r="V49" s="26" t="s">
        <v>63</v>
      </c>
    </row>
    <row r="50" spans="1:22">
      <c r="A50" s="75" t="s">
        <v>23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7"/>
      <c r="V50" s="32">
        <f>SUM(V49:V49)</f>
        <v>0</v>
      </c>
    </row>
    <row r="52" spans="1:22">
      <c r="A52" s="104" t="s">
        <v>30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1:22">
      <c r="A53" s="31" t="s">
        <v>31</v>
      </c>
      <c r="B53" s="75" t="s">
        <v>32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7"/>
      <c r="V53" s="31" t="s">
        <v>10</v>
      </c>
    </row>
    <row r="54" spans="1:22">
      <c r="A54" s="10" t="s">
        <v>63</v>
      </c>
      <c r="B54" s="69" t="s">
        <v>63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26" t="s">
        <v>63</v>
      </c>
    </row>
    <row r="55" spans="1:22">
      <c r="A55" s="58" t="s">
        <v>23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0"/>
      <c r="V55" s="23">
        <v>0</v>
      </c>
    </row>
    <row r="57" spans="1:22">
      <c r="A57" s="104" t="s">
        <v>35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</row>
    <row r="58" spans="1:22">
      <c r="A58" s="3" t="s">
        <v>36</v>
      </c>
      <c r="B58" s="105" t="s">
        <v>37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7"/>
      <c r="V58" s="3" t="s">
        <v>10</v>
      </c>
    </row>
    <row r="59" spans="1:22">
      <c r="A59" s="10" t="s">
        <v>63</v>
      </c>
      <c r="B59" s="99" t="s">
        <v>63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1" t="s">
        <v>63</v>
      </c>
      <c r="R59" s="102"/>
      <c r="S59" s="102"/>
      <c r="T59" s="102"/>
      <c r="U59" s="103"/>
      <c r="V59" s="26" t="s">
        <v>63</v>
      </c>
    </row>
    <row r="60" spans="1:22">
      <c r="A60" s="75" t="s">
        <v>23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7"/>
      <c r="V60" s="32">
        <v>0</v>
      </c>
    </row>
    <row r="62" spans="1:22">
      <c r="A62" s="57" t="s">
        <v>74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</row>
    <row r="63" spans="1:22">
      <c r="A63" s="31">
        <v>4</v>
      </c>
      <c r="B63" s="75" t="s">
        <v>38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7"/>
      <c r="V63" s="31" t="s">
        <v>10</v>
      </c>
    </row>
    <row r="64" spans="1:22">
      <c r="A64" s="10" t="s">
        <v>63</v>
      </c>
      <c r="B64" s="69" t="s">
        <v>63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1"/>
      <c r="V64" s="22" t="s">
        <v>63</v>
      </c>
    </row>
    <row r="65" spans="1:22">
      <c r="A65" s="58" t="s">
        <v>23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60"/>
      <c r="V65" s="23">
        <f>SUM(V64:V64)</f>
        <v>0</v>
      </c>
    </row>
    <row r="67" spans="1:22">
      <c r="A67" s="57" t="s">
        <v>39</v>
      </c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</row>
    <row r="68" spans="1:22">
      <c r="A68" s="45">
        <v>5</v>
      </c>
      <c r="B68" s="96" t="s">
        <v>40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8"/>
      <c r="Q68" s="96" t="s">
        <v>9</v>
      </c>
      <c r="R68" s="97"/>
      <c r="S68" s="97"/>
      <c r="T68" s="97"/>
      <c r="U68" s="98"/>
      <c r="V68" s="21" t="s">
        <v>10</v>
      </c>
    </row>
    <row r="69" spans="1:22" s="9" customFormat="1">
      <c r="A69" s="16" t="s">
        <v>0</v>
      </c>
      <c r="B69" s="81" t="s">
        <v>57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  <c r="Q69" s="84">
        <v>0.03</v>
      </c>
      <c r="R69" s="85"/>
      <c r="S69" s="85"/>
      <c r="T69" s="85"/>
      <c r="U69" s="86"/>
      <c r="V69" s="33">
        <f>(V21+V27+V33+V65)*Q69</f>
        <v>229.5</v>
      </c>
    </row>
    <row r="70" spans="1:22" s="9" customFormat="1">
      <c r="A70" s="16" t="s">
        <v>1</v>
      </c>
      <c r="B70" s="81" t="s">
        <v>58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3"/>
      <c r="Q70" s="84">
        <v>6.7900000000000002E-2</v>
      </c>
      <c r="R70" s="85"/>
      <c r="S70" s="85"/>
      <c r="T70" s="85"/>
      <c r="U70" s="86"/>
      <c r="V70" s="33">
        <f>(V19+V27+V33+V65+V69)*Q70</f>
        <v>535.01805000000002</v>
      </c>
    </row>
    <row r="71" spans="1:22">
      <c r="A71" s="10" t="s">
        <v>2</v>
      </c>
      <c r="B71" s="87" t="s">
        <v>41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  <c r="Q71" s="90">
        <f>Q73+Q74+Q75</f>
        <v>0.1125</v>
      </c>
      <c r="R71" s="91"/>
      <c r="S71" s="91"/>
      <c r="T71" s="91"/>
      <c r="U71" s="92"/>
      <c r="V71" s="24">
        <f>V73+V74+V75</f>
        <v>1066.6290485915495</v>
      </c>
    </row>
    <row r="72" spans="1:22">
      <c r="A72" s="10" t="s">
        <v>33</v>
      </c>
      <c r="B72" s="69" t="s">
        <v>42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1"/>
      <c r="Q72" s="93">
        <f>1-Q71</f>
        <v>0.88749999999999996</v>
      </c>
      <c r="R72" s="94"/>
      <c r="S72" s="94"/>
      <c r="T72" s="94"/>
      <c r="U72" s="95"/>
      <c r="V72" s="24">
        <f>(V21+V27+V33+V65+V69+V70)/Q72</f>
        <v>9481.1470985915512</v>
      </c>
    </row>
    <row r="73" spans="1:22">
      <c r="A73" s="11" t="s">
        <v>34</v>
      </c>
      <c r="B73" s="87" t="s">
        <v>65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  <c r="Q73" s="72">
        <v>0.02</v>
      </c>
      <c r="R73" s="73"/>
      <c r="S73" s="73"/>
      <c r="T73" s="73"/>
      <c r="U73" s="74"/>
      <c r="V73" s="24">
        <f>V72*Q73</f>
        <v>189.62294197183104</v>
      </c>
    </row>
    <row r="74" spans="1:22">
      <c r="A74" s="11" t="s">
        <v>43</v>
      </c>
      <c r="B74" s="69" t="s">
        <v>66</v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72">
        <v>7.5999999999999998E-2</v>
      </c>
      <c r="R74" s="73"/>
      <c r="S74" s="73"/>
      <c r="T74" s="73"/>
      <c r="U74" s="74"/>
      <c r="V74" s="24">
        <f>V72*Q74</f>
        <v>720.56717949295785</v>
      </c>
    </row>
    <row r="75" spans="1:22">
      <c r="A75" s="10" t="s">
        <v>44</v>
      </c>
      <c r="B75" s="69" t="s">
        <v>67</v>
      </c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1"/>
      <c r="Q75" s="72">
        <v>1.6500000000000001E-2</v>
      </c>
      <c r="R75" s="73"/>
      <c r="S75" s="73"/>
      <c r="T75" s="73"/>
      <c r="U75" s="74"/>
      <c r="V75" s="24">
        <f>V72*Q75</f>
        <v>156.4389271267606</v>
      </c>
    </row>
    <row r="76" spans="1:22">
      <c r="A76" s="75" t="s">
        <v>23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7"/>
      <c r="V76" s="30">
        <f>V69+V70+V71</f>
        <v>1831.1470985915494</v>
      </c>
    </row>
    <row r="78" spans="1:22">
      <c r="A78" s="57" t="s">
        <v>45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22">
      <c r="A79" s="75" t="s">
        <v>46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7"/>
      <c r="V79" s="31" t="s">
        <v>10</v>
      </c>
    </row>
    <row r="80" spans="1:22">
      <c r="A80" s="10" t="s">
        <v>47</v>
      </c>
      <c r="B80" s="69" t="s">
        <v>48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1"/>
      <c r="V80" s="24">
        <f>V21</f>
        <v>7650</v>
      </c>
    </row>
    <row r="81" spans="1:25">
      <c r="A81" s="10" t="s">
        <v>1</v>
      </c>
      <c r="B81" s="69" t="s">
        <v>49</v>
      </c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1"/>
      <c r="V81" s="24">
        <f>V27</f>
        <v>0</v>
      </c>
      <c r="Y81" s="51" t="s">
        <v>63</v>
      </c>
    </row>
    <row r="82" spans="1:25">
      <c r="A82" s="10" t="s">
        <v>2</v>
      </c>
      <c r="B82" s="69" t="s">
        <v>70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1"/>
      <c r="V82" s="24">
        <f>V33</f>
        <v>0</v>
      </c>
      <c r="Y82" s="51" t="s">
        <v>63</v>
      </c>
    </row>
    <row r="83" spans="1:25" ht="18" customHeight="1">
      <c r="A83" s="10" t="s">
        <v>11</v>
      </c>
      <c r="B83" s="69" t="s">
        <v>50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1"/>
      <c r="V83" s="24">
        <f>V65</f>
        <v>0</v>
      </c>
      <c r="Y83" s="51" t="s">
        <v>63</v>
      </c>
    </row>
    <row r="84" spans="1:25" ht="18.75" customHeight="1">
      <c r="A84" s="78" t="s">
        <v>51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80"/>
      <c r="V84" s="24">
        <f>SUM(V80:V83)</f>
        <v>7650</v>
      </c>
      <c r="Y84" s="50" t="s">
        <v>63</v>
      </c>
    </row>
    <row r="85" spans="1:25" ht="21" customHeight="1">
      <c r="A85" s="10" t="s">
        <v>12</v>
      </c>
      <c r="B85" s="69" t="s">
        <v>52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1"/>
      <c r="V85" s="24">
        <f>V76</f>
        <v>1831.1470985915494</v>
      </c>
      <c r="Y85" s="51" t="s">
        <v>63</v>
      </c>
    </row>
    <row r="86" spans="1:25" ht="17.25" customHeight="1">
      <c r="A86" s="58" t="s">
        <v>71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60"/>
      <c r="V86" s="20">
        <f>SUM(V84:V85)</f>
        <v>9481.1470985915494</v>
      </c>
      <c r="Y86" s="51" t="s">
        <v>63</v>
      </c>
    </row>
    <row r="87" spans="1:25">
      <c r="Y87" s="51" t="s">
        <v>63</v>
      </c>
    </row>
    <row r="88" spans="1:25">
      <c r="Y88" s="51" t="s">
        <v>63</v>
      </c>
    </row>
    <row r="89" spans="1:25">
      <c r="A89" s="57" t="s">
        <v>56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Y89" s="50" t="s">
        <v>63</v>
      </c>
    </row>
    <row r="90" spans="1:25">
      <c r="A90" s="58" t="s">
        <v>53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60"/>
      <c r="Y90" s="52" t="s">
        <v>63</v>
      </c>
    </row>
    <row r="91" spans="1:25" ht="31.5">
      <c r="A91" s="43" t="s">
        <v>54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61" t="s">
        <v>59</v>
      </c>
      <c r="S91" s="62"/>
      <c r="T91" s="61" t="s">
        <v>60</v>
      </c>
      <c r="U91" s="63"/>
      <c r="V91" s="45" t="s">
        <v>61</v>
      </c>
    </row>
    <row r="92" spans="1:25">
      <c r="A92" s="46" t="s">
        <v>47</v>
      </c>
      <c r="B92" s="64" t="s">
        <v>62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6">
        <f>M13</f>
        <v>1</v>
      </c>
      <c r="S92" s="66"/>
      <c r="T92" s="67">
        <f>V86</f>
        <v>9481.1470985915494</v>
      </c>
      <c r="U92" s="68"/>
      <c r="V92" s="17">
        <f>T92*R92</f>
        <v>9481.1470985915494</v>
      </c>
    </row>
    <row r="93" spans="1:25">
      <c r="A93" s="46" t="s">
        <v>2</v>
      </c>
      <c r="B93" s="53" t="s">
        <v>73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5"/>
      <c r="V93" s="17">
        <f>V92*12</f>
        <v>113773.76518309859</v>
      </c>
    </row>
    <row r="94" spans="1:25">
      <c r="A94" s="35"/>
      <c r="B94" s="36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8"/>
    </row>
    <row r="96" spans="1:25" ht="49.5" customHeight="1">
      <c r="A96" s="56" t="s">
        <v>72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</row>
    <row r="98" spans="1:22">
      <c r="A98" s="34" t="s">
        <v>63</v>
      </c>
    </row>
    <row r="99" spans="1:22">
      <c r="V99" s="51" t="s">
        <v>63</v>
      </c>
    </row>
    <row r="100" spans="1:22">
      <c r="V100" s="51" t="s">
        <v>63</v>
      </c>
    </row>
    <row r="101" spans="1:22">
      <c r="V101" s="51" t="s">
        <v>63</v>
      </c>
    </row>
    <row r="102" spans="1:22">
      <c r="V102" s="50" t="s">
        <v>63</v>
      </c>
    </row>
    <row r="103" spans="1:22">
      <c r="V103" s="51" t="s">
        <v>63</v>
      </c>
    </row>
    <row r="104" spans="1:22">
      <c r="V104" s="51" t="s">
        <v>63</v>
      </c>
    </row>
    <row r="105" spans="1:22">
      <c r="V105" s="51" t="s">
        <v>63</v>
      </c>
    </row>
    <row r="106" spans="1:22">
      <c r="V106" s="51" t="s">
        <v>63</v>
      </c>
    </row>
    <row r="107" spans="1:22">
      <c r="V107" s="50" t="s">
        <v>63</v>
      </c>
    </row>
    <row r="108" spans="1:22">
      <c r="V108" s="51" t="s">
        <v>63</v>
      </c>
    </row>
  </sheetData>
  <mergeCells count="93">
    <mergeCell ref="A10:V10"/>
    <mergeCell ref="A1:V1"/>
    <mergeCell ref="A2:V2"/>
    <mergeCell ref="A4:V4"/>
    <mergeCell ref="A6:V6"/>
    <mergeCell ref="A8:V8"/>
    <mergeCell ref="B20:P20"/>
    <mergeCell ref="Q20:U20"/>
    <mergeCell ref="A12:F12"/>
    <mergeCell ref="G12:L12"/>
    <mergeCell ref="M12:V12"/>
    <mergeCell ref="A13:F13"/>
    <mergeCell ref="G13:L13"/>
    <mergeCell ref="M13:V13"/>
    <mergeCell ref="A16:V16"/>
    <mergeCell ref="B18:P18"/>
    <mergeCell ref="Q18:U18"/>
    <mergeCell ref="B19:P19"/>
    <mergeCell ref="Q19:U19"/>
    <mergeCell ref="B38:P38"/>
    <mergeCell ref="Q38:U38"/>
    <mergeCell ref="B21:U21"/>
    <mergeCell ref="A23:V23"/>
    <mergeCell ref="B25:U25"/>
    <mergeCell ref="B26:O26"/>
    <mergeCell ref="A27:U27"/>
    <mergeCell ref="A29:V29"/>
    <mergeCell ref="B31:U31"/>
    <mergeCell ref="B32:U32"/>
    <mergeCell ref="A33:U33"/>
    <mergeCell ref="A35:V35"/>
    <mergeCell ref="A37:V37"/>
    <mergeCell ref="A50:U50"/>
    <mergeCell ref="B39:P39"/>
    <mergeCell ref="Q39:U39"/>
    <mergeCell ref="A40:P40"/>
    <mergeCell ref="Q40:U40"/>
    <mergeCell ref="A42:V42"/>
    <mergeCell ref="B43:U43"/>
    <mergeCell ref="B44:U44"/>
    <mergeCell ref="A45:U45"/>
    <mergeCell ref="A47:V47"/>
    <mergeCell ref="B48:U48"/>
    <mergeCell ref="B49:U49"/>
    <mergeCell ref="B64:U64"/>
    <mergeCell ref="A52:V52"/>
    <mergeCell ref="B53:U53"/>
    <mergeCell ref="B54:U54"/>
    <mergeCell ref="A55:U55"/>
    <mergeCell ref="A57:V57"/>
    <mergeCell ref="B58:U58"/>
    <mergeCell ref="B59:P59"/>
    <mergeCell ref="Q59:U59"/>
    <mergeCell ref="A60:U60"/>
    <mergeCell ref="A62:V62"/>
    <mergeCell ref="B63:U63"/>
    <mergeCell ref="A65:U65"/>
    <mergeCell ref="A67:V67"/>
    <mergeCell ref="B68:P68"/>
    <mergeCell ref="Q68:U68"/>
    <mergeCell ref="B69:P69"/>
    <mergeCell ref="Q69:U69"/>
    <mergeCell ref="B70:P70"/>
    <mergeCell ref="Q70:U70"/>
    <mergeCell ref="B71:P71"/>
    <mergeCell ref="Q71:U71"/>
    <mergeCell ref="B72:P72"/>
    <mergeCell ref="Q72:U72"/>
    <mergeCell ref="B73:P73"/>
    <mergeCell ref="Q73:U73"/>
    <mergeCell ref="B74:P74"/>
    <mergeCell ref="Q74:U74"/>
    <mergeCell ref="B75:P75"/>
    <mergeCell ref="Q75:U75"/>
    <mergeCell ref="A90:V90"/>
    <mergeCell ref="A76:U76"/>
    <mergeCell ref="A78:V78"/>
    <mergeCell ref="A79:U79"/>
    <mergeCell ref="B80:U80"/>
    <mergeCell ref="B81:U81"/>
    <mergeCell ref="B82:U82"/>
    <mergeCell ref="B83:U83"/>
    <mergeCell ref="A84:U84"/>
    <mergeCell ref="B85:U85"/>
    <mergeCell ref="A86:U86"/>
    <mergeCell ref="A89:V89"/>
    <mergeCell ref="A96:V96"/>
    <mergeCell ref="R91:S91"/>
    <mergeCell ref="T91:U91"/>
    <mergeCell ref="B92:Q92"/>
    <mergeCell ref="R92:S92"/>
    <mergeCell ref="T92:U92"/>
    <mergeCell ref="B93:U9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Médicos</vt:lpstr>
      <vt:lpstr>Dentista</vt:lpstr>
      <vt:lpstr>Artesão</vt:lpstr>
      <vt:lpstr>Fisioterapia</vt:lpstr>
      <vt:lpstr>Educador Físico</vt:lpstr>
      <vt:lpstr>Médico 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Cleia</dc:creator>
  <cp:lastModifiedBy>JURIDICO</cp:lastModifiedBy>
  <cp:lastPrinted>2024-04-26T12:05:55Z</cp:lastPrinted>
  <dcterms:created xsi:type="dcterms:W3CDTF">2012-03-28T19:50:25Z</dcterms:created>
  <dcterms:modified xsi:type="dcterms:W3CDTF">2024-04-26T12:24:17Z</dcterms:modified>
</cp:coreProperties>
</file>